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Provozní náměstek\Opravné práce\2021\HERŠPICE DEPO\SOUTĚŽ\"/>
    </mc:Choice>
  </mc:AlternateContent>
  <bookViews>
    <workbookView xWindow="0" yWindow="0" windowWidth="23040" windowHeight="9105"/>
  </bookViews>
  <sheets>
    <sheet name="Rekapitulace zakázky" sheetId="1" r:id="rId1"/>
    <sheet name="01.1 - Železniční svršek" sheetId="2" r:id="rId2"/>
    <sheet name="01.2 - Zabezpečovací zaří..." sheetId="3" r:id="rId3"/>
    <sheet name="02.1 - VON" sheetId="4" r:id="rId4"/>
  </sheets>
  <definedNames>
    <definedName name="_xlnm._FilterDatabase" localSheetId="1" hidden="1">'01.1 - Železniční svršek'!$C$119:$K$213</definedName>
    <definedName name="_xlnm._FilterDatabase" localSheetId="2" hidden="1">'01.2 - Zabezpečovací zaří...'!$C$119:$K$153</definedName>
    <definedName name="_xlnm._FilterDatabase" localSheetId="3" hidden="1">'02.1 - VON'!$C$116:$K$126</definedName>
    <definedName name="_xlnm.Print_Titles" localSheetId="1">'01.1 - Železniční svršek'!$119:$119</definedName>
    <definedName name="_xlnm.Print_Titles" localSheetId="2">'01.2 - Zabezpečovací zaří...'!$119:$119</definedName>
    <definedName name="_xlnm.Print_Titles" localSheetId="3">'02.1 - VON'!$116:$116</definedName>
    <definedName name="_xlnm.Print_Titles" localSheetId="0">'Rekapitulace zakázky'!$92:$92</definedName>
    <definedName name="_xlnm.Print_Area" localSheetId="1">'01.1 - Železniční svršek'!$C$4:$J$39,'01.1 - Železniční svršek'!$C$50:$J$76,'01.1 - Železniční svršek'!$C$82:$J$101,'01.1 - Železniční svršek'!$C$107:$K$213</definedName>
    <definedName name="_xlnm.Print_Area" localSheetId="2">'01.2 - Zabezpečovací zaří...'!$C$4:$J$39,'01.2 - Zabezpečovací zaří...'!$C$50:$J$76,'01.2 - Zabezpečovací zaří...'!$C$82:$J$101,'01.2 - Zabezpečovací zaří...'!$C$107:$K$153</definedName>
    <definedName name="_xlnm.Print_Area" localSheetId="3">'02.1 - VON'!$C$4:$J$39,'02.1 - VON'!$C$50:$J$76,'02.1 - VON'!$C$82:$J$98,'02.1 - VON'!$C$104:$K$126</definedName>
    <definedName name="_xlnm.Print_Area" localSheetId="0">'Rekapitulace zakázky'!$D$4:$AO$76,'Rekapitulace zakázky'!$C$82:$AQ$98</definedName>
  </definedNames>
  <calcPr calcId="162913"/>
</workbook>
</file>

<file path=xl/calcChain.xml><?xml version="1.0" encoding="utf-8"?>
<calcChain xmlns="http://schemas.openxmlformats.org/spreadsheetml/2006/main">
  <c r="J37" i="4" l="1"/>
  <c r="J36" i="4"/>
  <c r="AY97" i="1"/>
  <c r="J35" i="4"/>
  <c r="AX97" i="1"/>
  <c r="BI126" i="4"/>
  <c r="BH126" i="4"/>
  <c r="BG126" i="4"/>
  <c r="BF126" i="4"/>
  <c r="T126" i="4"/>
  <c r="R126" i="4"/>
  <c r="P126" i="4"/>
  <c r="BI125" i="4"/>
  <c r="BH125" i="4"/>
  <c r="BG125" i="4"/>
  <c r="BF125" i="4"/>
  <c r="T125" i="4"/>
  <c r="R125" i="4"/>
  <c r="P125" i="4"/>
  <c r="BI124" i="4"/>
  <c r="BH124" i="4"/>
  <c r="BG124" i="4"/>
  <c r="BF124" i="4"/>
  <c r="T124" i="4"/>
  <c r="R124" i="4"/>
  <c r="P124" i="4"/>
  <c r="BI123" i="4"/>
  <c r="BH123" i="4"/>
  <c r="BG123" i="4"/>
  <c r="BF123" i="4"/>
  <c r="T123" i="4"/>
  <c r="R123" i="4"/>
  <c r="P123" i="4"/>
  <c r="BI122" i="4"/>
  <c r="BH122" i="4"/>
  <c r="BG122" i="4"/>
  <c r="BF122" i="4"/>
  <c r="T122" i="4"/>
  <c r="R122" i="4"/>
  <c r="P122" i="4"/>
  <c r="BI121" i="4"/>
  <c r="BH121" i="4"/>
  <c r="BG121" i="4"/>
  <c r="BF121" i="4"/>
  <c r="T121" i="4"/>
  <c r="R121" i="4"/>
  <c r="P121" i="4"/>
  <c r="BI120" i="4"/>
  <c r="BH120" i="4"/>
  <c r="BG120" i="4"/>
  <c r="BF120" i="4"/>
  <c r="T120" i="4"/>
  <c r="R120" i="4"/>
  <c r="P120" i="4"/>
  <c r="BI119" i="4"/>
  <c r="BH119" i="4"/>
  <c r="BG119" i="4"/>
  <c r="BF119" i="4"/>
  <c r="T119" i="4"/>
  <c r="R119" i="4"/>
  <c r="P119" i="4"/>
  <c r="F113" i="4"/>
  <c r="F111" i="4"/>
  <c r="E109" i="4"/>
  <c r="F91" i="4"/>
  <c r="F89" i="4"/>
  <c r="E87" i="4"/>
  <c r="J24" i="4"/>
  <c r="E24" i="4"/>
  <c r="J114" i="4" s="1"/>
  <c r="J23" i="4"/>
  <c r="J21" i="4"/>
  <c r="E21" i="4"/>
  <c r="J113" i="4" s="1"/>
  <c r="J20" i="4"/>
  <c r="J18" i="4"/>
  <c r="E18" i="4"/>
  <c r="F114" i="4" s="1"/>
  <c r="J17" i="4"/>
  <c r="J12" i="4"/>
  <c r="J111" i="4"/>
  <c r="E7" i="4"/>
  <c r="E107" i="4"/>
  <c r="J37" i="3"/>
  <c r="J36" i="3"/>
  <c r="AY96" i="1" s="1"/>
  <c r="J35" i="3"/>
  <c r="AX96" i="1" s="1"/>
  <c r="BI153" i="3"/>
  <c r="BH153" i="3"/>
  <c r="BG153" i="3"/>
  <c r="BF153" i="3"/>
  <c r="T153" i="3"/>
  <c r="T152" i="3" s="1"/>
  <c r="R153" i="3"/>
  <c r="R152" i="3" s="1"/>
  <c r="P153" i="3"/>
  <c r="P152" i="3" s="1"/>
  <c r="BI151" i="3"/>
  <c r="BH151" i="3"/>
  <c r="BG151" i="3"/>
  <c r="BF151" i="3"/>
  <c r="T151" i="3"/>
  <c r="R151" i="3"/>
  <c r="P151" i="3"/>
  <c r="BI150" i="3"/>
  <c r="BH150" i="3"/>
  <c r="BG150" i="3"/>
  <c r="BF150" i="3"/>
  <c r="T150" i="3"/>
  <c r="R150" i="3"/>
  <c r="P150" i="3"/>
  <c r="BI149" i="3"/>
  <c r="BH149" i="3"/>
  <c r="BG149" i="3"/>
  <c r="BF149" i="3"/>
  <c r="T149" i="3"/>
  <c r="R149" i="3"/>
  <c r="P149" i="3"/>
  <c r="BI148" i="3"/>
  <c r="BH148" i="3"/>
  <c r="BG148" i="3"/>
  <c r="BF148" i="3"/>
  <c r="T148" i="3"/>
  <c r="R148" i="3"/>
  <c r="P148" i="3"/>
  <c r="BI147" i="3"/>
  <c r="BH147" i="3"/>
  <c r="BG147" i="3"/>
  <c r="BF147" i="3"/>
  <c r="T147" i="3"/>
  <c r="R147" i="3"/>
  <c r="P147" i="3"/>
  <c r="BI146" i="3"/>
  <c r="BH146" i="3"/>
  <c r="BG146" i="3"/>
  <c r="BF146" i="3"/>
  <c r="T146" i="3"/>
  <c r="R146" i="3"/>
  <c r="P146" i="3"/>
  <c r="BI145" i="3"/>
  <c r="BH145" i="3"/>
  <c r="BG145" i="3"/>
  <c r="BF145" i="3"/>
  <c r="T145" i="3"/>
  <c r="R145" i="3"/>
  <c r="P145" i="3"/>
  <c r="BI144" i="3"/>
  <c r="BH144" i="3"/>
  <c r="BG144" i="3"/>
  <c r="BF144" i="3"/>
  <c r="T144" i="3"/>
  <c r="R144" i="3"/>
  <c r="P144" i="3"/>
  <c r="BI143" i="3"/>
  <c r="BH143" i="3"/>
  <c r="BG143" i="3"/>
  <c r="BF143" i="3"/>
  <c r="T143" i="3"/>
  <c r="R143" i="3"/>
  <c r="P143" i="3"/>
  <c r="BI142" i="3"/>
  <c r="BH142" i="3"/>
  <c r="BG142" i="3"/>
  <c r="BF142" i="3"/>
  <c r="T142" i="3"/>
  <c r="R142" i="3"/>
  <c r="P142" i="3"/>
  <c r="BI141" i="3"/>
  <c r="BH141" i="3"/>
  <c r="BG141" i="3"/>
  <c r="BF141" i="3"/>
  <c r="T141" i="3"/>
  <c r="R141" i="3"/>
  <c r="P141" i="3"/>
  <c r="BI140" i="3"/>
  <c r="BH140" i="3"/>
  <c r="BG140" i="3"/>
  <c r="BF140" i="3"/>
  <c r="T140" i="3"/>
  <c r="R140" i="3"/>
  <c r="P140" i="3"/>
  <c r="BI139" i="3"/>
  <c r="BH139" i="3"/>
  <c r="BG139" i="3"/>
  <c r="BF139" i="3"/>
  <c r="T139" i="3"/>
  <c r="R139" i="3"/>
  <c r="P139" i="3"/>
  <c r="BI138" i="3"/>
  <c r="BH138" i="3"/>
  <c r="BG138" i="3"/>
  <c r="BF138" i="3"/>
  <c r="T138" i="3"/>
  <c r="R138" i="3"/>
  <c r="P138" i="3"/>
  <c r="BI137" i="3"/>
  <c r="BH137" i="3"/>
  <c r="BG137" i="3"/>
  <c r="BF137" i="3"/>
  <c r="T137" i="3"/>
  <c r="R137" i="3"/>
  <c r="P137" i="3"/>
  <c r="BI136" i="3"/>
  <c r="BH136" i="3"/>
  <c r="BG136" i="3"/>
  <c r="BF136" i="3"/>
  <c r="T136" i="3"/>
  <c r="R136" i="3"/>
  <c r="P136" i="3"/>
  <c r="BI135" i="3"/>
  <c r="BH135" i="3"/>
  <c r="BG135" i="3"/>
  <c r="BF135" i="3"/>
  <c r="T135" i="3"/>
  <c r="R135" i="3"/>
  <c r="P135" i="3"/>
  <c r="BI134" i="3"/>
  <c r="BH134" i="3"/>
  <c r="BG134" i="3"/>
  <c r="BF134" i="3"/>
  <c r="T134" i="3"/>
  <c r="R134" i="3"/>
  <c r="P134" i="3"/>
  <c r="BI133" i="3"/>
  <c r="BH133" i="3"/>
  <c r="BG133" i="3"/>
  <c r="BF133" i="3"/>
  <c r="T133" i="3"/>
  <c r="R133" i="3"/>
  <c r="P133" i="3"/>
  <c r="BI132" i="3"/>
  <c r="BH132" i="3"/>
  <c r="BG132" i="3"/>
  <c r="BF132" i="3"/>
  <c r="T132" i="3"/>
  <c r="R132" i="3"/>
  <c r="P132" i="3"/>
  <c r="BI131" i="3"/>
  <c r="BH131" i="3"/>
  <c r="BG131" i="3"/>
  <c r="BF131" i="3"/>
  <c r="T131" i="3"/>
  <c r="R131" i="3"/>
  <c r="P131" i="3"/>
  <c r="BI130" i="3"/>
  <c r="BH130" i="3"/>
  <c r="BG130" i="3"/>
  <c r="BF130" i="3"/>
  <c r="T130" i="3"/>
  <c r="R130" i="3"/>
  <c r="P130" i="3"/>
  <c r="BI129" i="3"/>
  <c r="BH129" i="3"/>
  <c r="BG129" i="3"/>
  <c r="BF129" i="3"/>
  <c r="T129" i="3"/>
  <c r="R129" i="3"/>
  <c r="P129" i="3"/>
  <c r="BI128" i="3"/>
  <c r="BH128" i="3"/>
  <c r="BG128" i="3"/>
  <c r="BF128" i="3"/>
  <c r="T128" i="3"/>
  <c r="R128" i="3"/>
  <c r="P128" i="3"/>
  <c r="BI127" i="3"/>
  <c r="BH127" i="3"/>
  <c r="BG127" i="3"/>
  <c r="BF127" i="3"/>
  <c r="T127" i="3"/>
  <c r="R127" i="3"/>
  <c r="P127" i="3"/>
  <c r="BI126" i="3"/>
  <c r="BH126" i="3"/>
  <c r="BG126" i="3"/>
  <c r="BF126" i="3"/>
  <c r="T126" i="3"/>
  <c r="R126" i="3"/>
  <c r="P126" i="3"/>
  <c r="BI124" i="3"/>
  <c r="BH124" i="3"/>
  <c r="BG124" i="3"/>
  <c r="BF124" i="3"/>
  <c r="T124" i="3"/>
  <c r="R124" i="3"/>
  <c r="P124" i="3"/>
  <c r="BI123" i="3"/>
  <c r="BH123" i="3"/>
  <c r="BG123" i="3"/>
  <c r="BF123" i="3"/>
  <c r="T123" i="3"/>
  <c r="R123" i="3"/>
  <c r="P123" i="3"/>
  <c r="F116" i="3"/>
  <c r="F114" i="3"/>
  <c r="E112" i="3"/>
  <c r="F91" i="3"/>
  <c r="F89" i="3"/>
  <c r="E87" i="3"/>
  <c r="J24" i="3"/>
  <c r="E24" i="3"/>
  <c r="J117" i="3" s="1"/>
  <c r="J23" i="3"/>
  <c r="J21" i="3"/>
  <c r="E21" i="3"/>
  <c r="J116" i="3" s="1"/>
  <c r="J20" i="3"/>
  <c r="J18" i="3"/>
  <c r="E18" i="3"/>
  <c r="F117" i="3" s="1"/>
  <c r="J17" i="3"/>
  <c r="J12" i="3"/>
  <c r="J89" i="3" s="1"/>
  <c r="E7" i="3"/>
  <c r="E85" i="3"/>
  <c r="J37" i="2"/>
  <c r="J36" i="2"/>
  <c r="AY95" i="1"/>
  <c r="J35" i="2"/>
  <c r="AX95" i="1"/>
  <c r="BI213" i="2"/>
  <c r="BH213" i="2"/>
  <c r="BG213" i="2"/>
  <c r="BF213" i="2"/>
  <c r="T213" i="2"/>
  <c r="R213" i="2"/>
  <c r="P213" i="2"/>
  <c r="BI212" i="2"/>
  <c r="BH212" i="2"/>
  <c r="BG212" i="2"/>
  <c r="BF212" i="2"/>
  <c r="T212" i="2"/>
  <c r="R212" i="2"/>
  <c r="P212" i="2"/>
  <c r="BI210" i="2"/>
  <c r="BH210" i="2"/>
  <c r="BG210" i="2"/>
  <c r="BF210" i="2"/>
  <c r="T210" i="2"/>
  <c r="R210" i="2"/>
  <c r="P210" i="2"/>
  <c r="BI209" i="2"/>
  <c r="BH209" i="2"/>
  <c r="BG209" i="2"/>
  <c r="BF209" i="2"/>
  <c r="T209" i="2"/>
  <c r="R209" i="2"/>
  <c r="P209" i="2"/>
  <c r="BI208" i="2"/>
  <c r="BH208" i="2"/>
  <c r="BG208" i="2"/>
  <c r="BF208" i="2"/>
  <c r="T208" i="2"/>
  <c r="R208" i="2"/>
  <c r="P208" i="2"/>
  <c r="BI207" i="2"/>
  <c r="BH207" i="2"/>
  <c r="BG207" i="2"/>
  <c r="BF207" i="2"/>
  <c r="T207" i="2"/>
  <c r="R207" i="2"/>
  <c r="P207" i="2"/>
  <c r="BI206" i="2"/>
  <c r="BH206" i="2"/>
  <c r="BG206" i="2"/>
  <c r="BF206" i="2"/>
  <c r="T206" i="2"/>
  <c r="R206" i="2"/>
  <c r="P206" i="2"/>
  <c r="BI205" i="2"/>
  <c r="BH205" i="2"/>
  <c r="BG205" i="2"/>
  <c r="BF205" i="2"/>
  <c r="T205" i="2"/>
  <c r="R205" i="2"/>
  <c r="P205" i="2"/>
  <c r="BI204" i="2"/>
  <c r="BH204" i="2"/>
  <c r="BG204" i="2"/>
  <c r="BF204" i="2"/>
  <c r="T204" i="2"/>
  <c r="R204" i="2"/>
  <c r="P204" i="2"/>
  <c r="BI203" i="2"/>
  <c r="BH203" i="2"/>
  <c r="BG203" i="2"/>
  <c r="BF203" i="2"/>
  <c r="T203" i="2"/>
  <c r="R203" i="2"/>
  <c r="P203" i="2"/>
  <c r="BI202" i="2"/>
  <c r="BH202" i="2"/>
  <c r="BG202" i="2"/>
  <c r="BF202" i="2"/>
  <c r="T202" i="2"/>
  <c r="R202" i="2"/>
  <c r="P202" i="2"/>
  <c r="BI201" i="2"/>
  <c r="BH201" i="2"/>
  <c r="BG201" i="2"/>
  <c r="BF201" i="2"/>
  <c r="T201" i="2"/>
  <c r="R201" i="2"/>
  <c r="P201" i="2"/>
  <c r="BI200" i="2"/>
  <c r="BH200" i="2"/>
  <c r="BG200" i="2"/>
  <c r="BF200" i="2"/>
  <c r="T200" i="2"/>
  <c r="R200" i="2"/>
  <c r="P200" i="2"/>
  <c r="BI199" i="2"/>
  <c r="BH199" i="2"/>
  <c r="BG199" i="2"/>
  <c r="BF199" i="2"/>
  <c r="T199" i="2"/>
  <c r="R199" i="2"/>
  <c r="P199" i="2"/>
  <c r="BI198" i="2"/>
  <c r="BH198" i="2"/>
  <c r="BG198" i="2"/>
  <c r="BF198" i="2"/>
  <c r="T198" i="2"/>
  <c r="R198" i="2"/>
  <c r="P198" i="2"/>
  <c r="BI197" i="2"/>
  <c r="BH197" i="2"/>
  <c r="BG197" i="2"/>
  <c r="BF197" i="2"/>
  <c r="T197" i="2"/>
  <c r="R197" i="2"/>
  <c r="P197" i="2"/>
  <c r="BI196" i="2"/>
  <c r="BH196" i="2"/>
  <c r="BG196" i="2"/>
  <c r="BF196" i="2"/>
  <c r="T196" i="2"/>
  <c r="R196" i="2"/>
  <c r="P196" i="2"/>
  <c r="BI195" i="2"/>
  <c r="BH195" i="2"/>
  <c r="BG195" i="2"/>
  <c r="BF195" i="2"/>
  <c r="T195" i="2"/>
  <c r="R195" i="2"/>
  <c r="P195" i="2"/>
  <c r="BI194" i="2"/>
  <c r="BH194" i="2"/>
  <c r="BG194" i="2"/>
  <c r="BF194" i="2"/>
  <c r="T194" i="2"/>
  <c r="R194" i="2"/>
  <c r="P194" i="2"/>
  <c r="BI193" i="2"/>
  <c r="BH193" i="2"/>
  <c r="BG193" i="2"/>
  <c r="BF193" i="2"/>
  <c r="T193" i="2"/>
  <c r="R193" i="2"/>
  <c r="P193" i="2"/>
  <c r="BI192" i="2"/>
  <c r="BH192" i="2"/>
  <c r="BG192" i="2"/>
  <c r="BF192" i="2"/>
  <c r="T192" i="2"/>
  <c r="R192" i="2"/>
  <c r="P192" i="2"/>
  <c r="BI191" i="2"/>
  <c r="BH191" i="2"/>
  <c r="BG191" i="2"/>
  <c r="BF191" i="2"/>
  <c r="T191" i="2"/>
  <c r="R191" i="2"/>
  <c r="P191" i="2"/>
  <c r="BI189" i="2"/>
  <c r="BH189" i="2"/>
  <c r="BG189" i="2"/>
  <c r="BF189" i="2"/>
  <c r="T189" i="2"/>
  <c r="R189" i="2"/>
  <c r="P189" i="2"/>
  <c r="BI188" i="2"/>
  <c r="BH188" i="2"/>
  <c r="BG188" i="2"/>
  <c r="BF188" i="2"/>
  <c r="T188" i="2"/>
  <c r="R188" i="2"/>
  <c r="P188" i="2"/>
  <c r="BI187" i="2"/>
  <c r="BH187" i="2"/>
  <c r="BG187" i="2"/>
  <c r="BF187" i="2"/>
  <c r="T187" i="2"/>
  <c r="R187" i="2"/>
  <c r="P187" i="2"/>
  <c r="BI186" i="2"/>
  <c r="BH186" i="2"/>
  <c r="BG186" i="2"/>
  <c r="BF186" i="2"/>
  <c r="T186" i="2"/>
  <c r="R186" i="2"/>
  <c r="P186" i="2"/>
  <c r="BI185" i="2"/>
  <c r="BH185" i="2"/>
  <c r="BG185" i="2"/>
  <c r="BF185" i="2"/>
  <c r="T185" i="2"/>
  <c r="R185" i="2"/>
  <c r="P185" i="2"/>
  <c r="BI184" i="2"/>
  <c r="BH184" i="2"/>
  <c r="BG184" i="2"/>
  <c r="BF184" i="2"/>
  <c r="T184" i="2"/>
  <c r="R184" i="2"/>
  <c r="P184" i="2"/>
  <c r="BI183" i="2"/>
  <c r="BH183" i="2"/>
  <c r="BG183" i="2"/>
  <c r="BF183" i="2"/>
  <c r="T183" i="2"/>
  <c r="R183" i="2"/>
  <c r="P183" i="2"/>
  <c r="BI182" i="2"/>
  <c r="BH182" i="2"/>
  <c r="BG182" i="2"/>
  <c r="BF182" i="2"/>
  <c r="T182" i="2"/>
  <c r="R182" i="2"/>
  <c r="P182" i="2"/>
  <c r="BI181" i="2"/>
  <c r="BH181" i="2"/>
  <c r="BG181" i="2"/>
  <c r="BF181" i="2"/>
  <c r="T181" i="2"/>
  <c r="R181" i="2"/>
  <c r="P181" i="2"/>
  <c r="BI180" i="2"/>
  <c r="BH180" i="2"/>
  <c r="BG180" i="2"/>
  <c r="BF180" i="2"/>
  <c r="T180" i="2"/>
  <c r="R180" i="2"/>
  <c r="P180" i="2"/>
  <c r="BI179" i="2"/>
  <c r="BH179" i="2"/>
  <c r="BG179" i="2"/>
  <c r="BF179" i="2"/>
  <c r="T179" i="2"/>
  <c r="R179" i="2"/>
  <c r="P179" i="2"/>
  <c r="BI178" i="2"/>
  <c r="BH178" i="2"/>
  <c r="BG178" i="2"/>
  <c r="BF178" i="2"/>
  <c r="T178" i="2"/>
  <c r="R178" i="2"/>
  <c r="P178" i="2"/>
  <c r="BI177" i="2"/>
  <c r="BH177" i="2"/>
  <c r="BG177" i="2"/>
  <c r="BF177" i="2"/>
  <c r="T177" i="2"/>
  <c r="R177" i="2"/>
  <c r="P177" i="2"/>
  <c r="BI176" i="2"/>
  <c r="BH176" i="2"/>
  <c r="BG176" i="2"/>
  <c r="BF176" i="2"/>
  <c r="T176" i="2"/>
  <c r="R176" i="2"/>
  <c r="P176" i="2"/>
  <c r="BI175" i="2"/>
  <c r="BH175" i="2"/>
  <c r="BG175" i="2"/>
  <c r="BF175" i="2"/>
  <c r="T175" i="2"/>
  <c r="R175" i="2"/>
  <c r="P175" i="2"/>
  <c r="BI174" i="2"/>
  <c r="BH174" i="2"/>
  <c r="BG174" i="2"/>
  <c r="BF174" i="2"/>
  <c r="T174" i="2"/>
  <c r="R174" i="2"/>
  <c r="P174" i="2"/>
  <c r="BI173" i="2"/>
  <c r="BH173" i="2"/>
  <c r="BG173" i="2"/>
  <c r="BF173" i="2"/>
  <c r="T173" i="2"/>
  <c r="R173" i="2"/>
  <c r="P173" i="2"/>
  <c r="BI172" i="2"/>
  <c r="BH172" i="2"/>
  <c r="BG172" i="2"/>
  <c r="BF172" i="2"/>
  <c r="T172" i="2"/>
  <c r="R172" i="2"/>
  <c r="P172" i="2"/>
  <c r="BI171" i="2"/>
  <c r="BH171" i="2"/>
  <c r="BG171" i="2"/>
  <c r="BF171" i="2"/>
  <c r="T171" i="2"/>
  <c r="R171" i="2"/>
  <c r="P171" i="2"/>
  <c r="BI170" i="2"/>
  <c r="BH170" i="2"/>
  <c r="BG170" i="2"/>
  <c r="BF170" i="2"/>
  <c r="T170" i="2"/>
  <c r="R170" i="2"/>
  <c r="P170" i="2"/>
  <c r="BI169" i="2"/>
  <c r="BH169" i="2"/>
  <c r="BG169" i="2"/>
  <c r="BF169" i="2"/>
  <c r="T169" i="2"/>
  <c r="R169" i="2"/>
  <c r="P169" i="2"/>
  <c r="BI168" i="2"/>
  <c r="BH168" i="2"/>
  <c r="BG168" i="2"/>
  <c r="BF168" i="2"/>
  <c r="T168" i="2"/>
  <c r="R168" i="2"/>
  <c r="P168" i="2"/>
  <c r="BI167" i="2"/>
  <c r="BH167" i="2"/>
  <c r="BG167" i="2"/>
  <c r="BF167" i="2"/>
  <c r="T167" i="2"/>
  <c r="R167" i="2"/>
  <c r="P167" i="2"/>
  <c r="BI166" i="2"/>
  <c r="BH166" i="2"/>
  <c r="BG166" i="2"/>
  <c r="BF166" i="2"/>
  <c r="T166" i="2"/>
  <c r="R166" i="2"/>
  <c r="P166" i="2"/>
  <c r="BI165" i="2"/>
  <c r="BH165" i="2"/>
  <c r="BG165" i="2"/>
  <c r="BF165" i="2"/>
  <c r="T165" i="2"/>
  <c r="R165" i="2"/>
  <c r="P165" i="2"/>
  <c r="BI164" i="2"/>
  <c r="BH164" i="2"/>
  <c r="BG164" i="2"/>
  <c r="BF164" i="2"/>
  <c r="T164" i="2"/>
  <c r="R164" i="2"/>
  <c r="P164" i="2"/>
  <c r="BI163" i="2"/>
  <c r="BH163" i="2"/>
  <c r="BG163" i="2"/>
  <c r="BF163" i="2"/>
  <c r="T163" i="2"/>
  <c r="R163" i="2"/>
  <c r="P163" i="2"/>
  <c r="BI162" i="2"/>
  <c r="BH162" i="2"/>
  <c r="BG162" i="2"/>
  <c r="BF162" i="2"/>
  <c r="T162" i="2"/>
  <c r="R162" i="2"/>
  <c r="P162" i="2"/>
  <c r="BI161" i="2"/>
  <c r="BH161" i="2"/>
  <c r="BG161" i="2"/>
  <c r="BF161" i="2"/>
  <c r="T161" i="2"/>
  <c r="R161" i="2"/>
  <c r="P161" i="2"/>
  <c r="BI160" i="2"/>
  <c r="BH160" i="2"/>
  <c r="BG160" i="2"/>
  <c r="BF160" i="2"/>
  <c r="T160" i="2"/>
  <c r="R160" i="2"/>
  <c r="P160" i="2"/>
  <c r="BI159" i="2"/>
  <c r="BH159" i="2"/>
  <c r="BG159" i="2"/>
  <c r="BF159" i="2"/>
  <c r="T159" i="2"/>
  <c r="R159" i="2"/>
  <c r="P159" i="2"/>
  <c r="BI158" i="2"/>
  <c r="BH158" i="2"/>
  <c r="BG158" i="2"/>
  <c r="BF158" i="2"/>
  <c r="T158" i="2"/>
  <c r="R158" i="2"/>
  <c r="P158" i="2"/>
  <c r="BI157" i="2"/>
  <c r="BH157" i="2"/>
  <c r="BG157" i="2"/>
  <c r="BF157" i="2"/>
  <c r="T157" i="2"/>
  <c r="R157" i="2"/>
  <c r="P157" i="2"/>
  <c r="BI156" i="2"/>
  <c r="BH156" i="2"/>
  <c r="BG156" i="2"/>
  <c r="BF156" i="2"/>
  <c r="T156" i="2"/>
  <c r="R156" i="2"/>
  <c r="P156" i="2"/>
  <c r="BI155" i="2"/>
  <c r="BH155" i="2"/>
  <c r="BG155" i="2"/>
  <c r="BF155" i="2"/>
  <c r="T155" i="2"/>
  <c r="R155" i="2"/>
  <c r="P155" i="2"/>
  <c r="BI154" i="2"/>
  <c r="BH154" i="2"/>
  <c r="BG154" i="2"/>
  <c r="BF154" i="2"/>
  <c r="T154" i="2"/>
  <c r="R154" i="2"/>
  <c r="P154" i="2"/>
  <c r="BI153" i="2"/>
  <c r="BH153" i="2"/>
  <c r="BG153" i="2"/>
  <c r="BF153" i="2"/>
  <c r="T153" i="2"/>
  <c r="R153" i="2"/>
  <c r="P153" i="2"/>
  <c r="BI152" i="2"/>
  <c r="BH152" i="2"/>
  <c r="BG152" i="2"/>
  <c r="BF152" i="2"/>
  <c r="T152" i="2"/>
  <c r="R152" i="2"/>
  <c r="P152" i="2"/>
  <c r="BI151" i="2"/>
  <c r="BH151" i="2"/>
  <c r="BG151" i="2"/>
  <c r="BF151" i="2"/>
  <c r="T151" i="2"/>
  <c r="R151" i="2"/>
  <c r="P151" i="2"/>
  <c r="BI150" i="2"/>
  <c r="BH150" i="2"/>
  <c r="BG150" i="2"/>
  <c r="BF150" i="2"/>
  <c r="T150" i="2"/>
  <c r="R150" i="2"/>
  <c r="P150" i="2"/>
  <c r="BI149" i="2"/>
  <c r="BH149" i="2"/>
  <c r="BG149" i="2"/>
  <c r="BF149" i="2"/>
  <c r="T149" i="2"/>
  <c r="R149" i="2"/>
  <c r="P149" i="2"/>
  <c r="BI148" i="2"/>
  <c r="BH148" i="2"/>
  <c r="BG148" i="2"/>
  <c r="BF148" i="2"/>
  <c r="T148" i="2"/>
  <c r="R148" i="2"/>
  <c r="P148" i="2"/>
  <c r="BI147" i="2"/>
  <c r="BH147" i="2"/>
  <c r="BG147" i="2"/>
  <c r="BF147" i="2"/>
  <c r="T147" i="2"/>
  <c r="R147" i="2"/>
  <c r="P147" i="2"/>
  <c r="BI146" i="2"/>
  <c r="BH146" i="2"/>
  <c r="BG146" i="2"/>
  <c r="BF146" i="2"/>
  <c r="T146" i="2"/>
  <c r="R146" i="2"/>
  <c r="P146" i="2"/>
  <c r="BI145" i="2"/>
  <c r="BH145" i="2"/>
  <c r="BG145" i="2"/>
  <c r="BF145" i="2"/>
  <c r="T145" i="2"/>
  <c r="R145" i="2"/>
  <c r="P145" i="2"/>
  <c r="BI144" i="2"/>
  <c r="BH144" i="2"/>
  <c r="BG144" i="2"/>
  <c r="BF144" i="2"/>
  <c r="T144" i="2"/>
  <c r="R144" i="2"/>
  <c r="P144" i="2"/>
  <c r="BI143" i="2"/>
  <c r="BH143" i="2"/>
  <c r="BG143" i="2"/>
  <c r="BF143" i="2"/>
  <c r="T143" i="2"/>
  <c r="R143" i="2"/>
  <c r="P143" i="2"/>
  <c r="BI142" i="2"/>
  <c r="BH142" i="2"/>
  <c r="BG142" i="2"/>
  <c r="BF142" i="2"/>
  <c r="T142" i="2"/>
  <c r="R142" i="2"/>
  <c r="P142" i="2"/>
  <c r="BI141" i="2"/>
  <c r="BH141" i="2"/>
  <c r="BG141" i="2"/>
  <c r="BF141" i="2"/>
  <c r="T141" i="2"/>
  <c r="R141" i="2"/>
  <c r="P141" i="2"/>
  <c r="BI140" i="2"/>
  <c r="BH140" i="2"/>
  <c r="BG140" i="2"/>
  <c r="BF140" i="2"/>
  <c r="T140" i="2"/>
  <c r="R140" i="2"/>
  <c r="P140" i="2"/>
  <c r="BI139" i="2"/>
  <c r="BH139" i="2"/>
  <c r="BG139" i="2"/>
  <c r="BF139" i="2"/>
  <c r="T139" i="2"/>
  <c r="R139" i="2"/>
  <c r="P139" i="2"/>
  <c r="BI138" i="2"/>
  <c r="BH138" i="2"/>
  <c r="BG138" i="2"/>
  <c r="BF138" i="2"/>
  <c r="T138" i="2"/>
  <c r="R138" i="2"/>
  <c r="P138" i="2"/>
  <c r="BI137" i="2"/>
  <c r="BH137" i="2"/>
  <c r="BG137" i="2"/>
  <c r="BF137" i="2"/>
  <c r="T137" i="2"/>
  <c r="R137" i="2"/>
  <c r="P137" i="2"/>
  <c r="BI136" i="2"/>
  <c r="BH136" i="2"/>
  <c r="BG136" i="2"/>
  <c r="BF136" i="2"/>
  <c r="T136" i="2"/>
  <c r="R136" i="2"/>
  <c r="P136" i="2"/>
  <c r="BI135" i="2"/>
  <c r="BH135" i="2"/>
  <c r="BG135" i="2"/>
  <c r="BF135" i="2"/>
  <c r="T135" i="2"/>
  <c r="R135" i="2"/>
  <c r="P135" i="2"/>
  <c r="BI134" i="2"/>
  <c r="BH134" i="2"/>
  <c r="BG134" i="2"/>
  <c r="BF134" i="2"/>
  <c r="T134" i="2"/>
  <c r="R134" i="2"/>
  <c r="P134" i="2"/>
  <c r="BI133" i="2"/>
  <c r="BH133" i="2"/>
  <c r="BG133" i="2"/>
  <c r="BF133" i="2"/>
  <c r="T133" i="2"/>
  <c r="R133" i="2"/>
  <c r="P133" i="2"/>
  <c r="BI132" i="2"/>
  <c r="BH132" i="2"/>
  <c r="BG132" i="2"/>
  <c r="BF132" i="2"/>
  <c r="T132" i="2"/>
  <c r="R132" i="2"/>
  <c r="P132" i="2"/>
  <c r="BI131" i="2"/>
  <c r="BH131" i="2"/>
  <c r="BG131" i="2"/>
  <c r="BF131" i="2"/>
  <c r="T131" i="2"/>
  <c r="R131" i="2"/>
  <c r="P131" i="2"/>
  <c r="BI130" i="2"/>
  <c r="BH130" i="2"/>
  <c r="BG130" i="2"/>
  <c r="BF130" i="2"/>
  <c r="T130" i="2"/>
  <c r="R130" i="2"/>
  <c r="P130" i="2"/>
  <c r="BI129" i="2"/>
  <c r="BH129" i="2"/>
  <c r="BG129" i="2"/>
  <c r="BF129" i="2"/>
  <c r="T129" i="2"/>
  <c r="R129" i="2"/>
  <c r="P129" i="2"/>
  <c r="BI128" i="2"/>
  <c r="BH128" i="2"/>
  <c r="BG128" i="2"/>
  <c r="BF128" i="2"/>
  <c r="T128" i="2"/>
  <c r="R128" i="2"/>
  <c r="P128" i="2"/>
  <c r="BI127" i="2"/>
  <c r="BH127" i="2"/>
  <c r="BG127" i="2"/>
  <c r="BF127" i="2"/>
  <c r="T127" i="2"/>
  <c r="R127" i="2"/>
  <c r="P127" i="2"/>
  <c r="BI126" i="2"/>
  <c r="BH126" i="2"/>
  <c r="BG126" i="2"/>
  <c r="BF126" i="2"/>
  <c r="T126" i="2"/>
  <c r="R126" i="2"/>
  <c r="P126" i="2"/>
  <c r="BI125" i="2"/>
  <c r="BH125" i="2"/>
  <c r="BG125" i="2"/>
  <c r="BF125" i="2"/>
  <c r="T125" i="2"/>
  <c r="R125" i="2"/>
  <c r="P125" i="2"/>
  <c r="BI124" i="2"/>
  <c r="BH124" i="2"/>
  <c r="BG124" i="2"/>
  <c r="BF124" i="2"/>
  <c r="T124" i="2"/>
  <c r="R124" i="2"/>
  <c r="P124" i="2"/>
  <c r="BI123" i="2"/>
  <c r="BH123" i="2"/>
  <c r="BG123" i="2"/>
  <c r="BF123" i="2"/>
  <c r="T123" i="2"/>
  <c r="R123" i="2"/>
  <c r="P123" i="2"/>
  <c r="F116" i="2"/>
  <c r="F114" i="2"/>
  <c r="E112" i="2"/>
  <c r="F91" i="2"/>
  <c r="F89" i="2"/>
  <c r="E87" i="2"/>
  <c r="J24" i="2"/>
  <c r="E24" i="2"/>
  <c r="J117" i="2"/>
  <c r="J23" i="2"/>
  <c r="J21" i="2"/>
  <c r="E21" i="2"/>
  <c r="J91" i="2"/>
  <c r="J20" i="2"/>
  <c r="J18" i="2"/>
  <c r="E18" i="2"/>
  <c r="F117" i="2"/>
  <c r="J17" i="2"/>
  <c r="J12" i="2"/>
  <c r="J114" i="2" s="1"/>
  <c r="E7" i="2"/>
  <c r="E85" i="2" s="1"/>
  <c r="L90" i="1"/>
  <c r="AM90" i="1"/>
  <c r="AM89" i="1"/>
  <c r="L89" i="1"/>
  <c r="AM87" i="1"/>
  <c r="L87" i="1"/>
  <c r="L85" i="1"/>
  <c r="L84" i="1"/>
  <c r="J126" i="4"/>
  <c r="J124" i="4"/>
  <c r="J137" i="3"/>
  <c r="BK131" i="3"/>
  <c r="J130" i="3"/>
  <c r="J129" i="3"/>
  <c r="BK127" i="3"/>
  <c r="J124" i="3"/>
  <c r="BK123" i="3"/>
  <c r="J208" i="2"/>
  <c r="BK207" i="2"/>
  <c r="J206" i="2"/>
  <c r="BK203" i="2"/>
  <c r="J202" i="2"/>
  <c r="BK200" i="2"/>
  <c r="BK199" i="2"/>
  <c r="BK198" i="2"/>
  <c r="BK196" i="2"/>
  <c r="J195" i="2"/>
  <c r="BK194" i="2"/>
  <c r="J191" i="2"/>
  <c r="J188" i="2"/>
  <c r="BK186" i="2"/>
  <c r="BK184" i="2"/>
  <c r="BK183" i="2"/>
  <c r="BK182" i="2"/>
  <c r="J180" i="2"/>
  <c r="J177" i="2"/>
  <c r="BK175" i="2"/>
  <c r="J174" i="2"/>
  <c r="BK172" i="2"/>
  <c r="BK171" i="2"/>
  <c r="J170" i="2"/>
  <c r="BK167" i="2"/>
  <c r="J164" i="2"/>
  <c r="J163" i="2"/>
  <c r="BK162" i="2"/>
  <c r="J161" i="2"/>
  <c r="BK159" i="2"/>
  <c r="BK157" i="2"/>
  <c r="BK153" i="2"/>
  <c r="J151" i="2"/>
  <c r="BK145" i="2"/>
  <c r="BK144" i="2"/>
  <c r="BK140" i="2"/>
  <c r="J137" i="2"/>
  <c r="J134" i="2"/>
  <c r="BK133" i="2"/>
  <c r="BK127" i="2"/>
  <c r="BK126" i="2"/>
  <c r="BK125" i="2"/>
  <c r="BK124" i="2"/>
  <c r="BK123" i="2"/>
  <c r="AS94" i="1"/>
  <c r="J125" i="4"/>
  <c r="BK124" i="4"/>
  <c r="BK123" i="4"/>
  <c r="J123" i="4"/>
  <c r="BK122" i="4"/>
  <c r="J122" i="4"/>
  <c r="BK121" i="4"/>
  <c r="J121" i="4"/>
  <c r="BK120" i="4"/>
  <c r="J120" i="4"/>
  <c r="BK119" i="4"/>
  <c r="J119" i="4"/>
  <c r="BK153" i="3"/>
  <c r="J151" i="3"/>
  <c r="BK150" i="3"/>
  <c r="J150" i="3"/>
  <c r="BK149" i="3"/>
  <c r="J148" i="3"/>
  <c r="BK147" i="3"/>
  <c r="BK146" i="3"/>
  <c r="J145" i="3"/>
  <c r="J144" i="3"/>
  <c r="BK143" i="3"/>
  <c r="J142" i="3"/>
  <c r="BK141" i="3"/>
  <c r="J140" i="3"/>
  <c r="BK139" i="3"/>
  <c r="J138" i="3"/>
  <c r="BK136" i="3"/>
  <c r="J135" i="3"/>
  <c r="J134" i="3"/>
  <c r="J133" i="3"/>
  <c r="BK132" i="3"/>
  <c r="BK130" i="3"/>
  <c r="J127" i="3"/>
  <c r="BK213" i="2"/>
  <c r="J213" i="2"/>
  <c r="J212" i="2"/>
  <c r="BK210" i="2"/>
  <c r="BK209" i="2"/>
  <c r="J207" i="2"/>
  <c r="J205" i="2"/>
  <c r="J204" i="2"/>
  <c r="J203" i="2"/>
  <c r="BK202" i="2"/>
  <c r="J201" i="2"/>
  <c r="J200" i="2"/>
  <c r="J199" i="2"/>
  <c r="J194" i="2"/>
  <c r="J193" i="2"/>
  <c r="BK192" i="2"/>
  <c r="BK189" i="2"/>
  <c r="BK188" i="2"/>
  <c r="J187" i="2"/>
  <c r="J184" i="2"/>
  <c r="J181" i="2"/>
  <c r="BK180" i="2"/>
  <c r="J179" i="2"/>
  <c r="BK176" i="2"/>
  <c r="J173" i="2"/>
  <c r="J172" i="2"/>
  <c r="J171" i="2"/>
  <c r="BK170" i="2"/>
  <c r="J169" i="2"/>
  <c r="BK168" i="2"/>
  <c r="J167" i="2"/>
  <c r="J166" i="2"/>
  <c r="BK165" i="2"/>
  <c r="BK164" i="2"/>
  <c r="J160" i="2"/>
  <c r="BK156" i="2"/>
  <c r="J155" i="2"/>
  <c r="BK154" i="2"/>
  <c r="BK152" i="2"/>
  <c r="J149" i="2"/>
  <c r="BK147" i="2"/>
  <c r="J144" i="2"/>
  <c r="BK142" i="2"/>
  <c r="BK136" i="2"/>
  <c r="J133" i="2"/>
  <c r="BK131" i="2"/>
  <c r="J130" i="2"/>
  <c r="BK129" i="2"/>
  <c r="J128" i="2"/>
  <c r="J127" i="2"/>
  <c r="J123" i="2"/>
  <c r="BK125" i="4"/>
  <c r="BK137" i="3"/>
  <c r="J136" i="3"/>
  <c r="J128" i="3"/>
  <c r="J126" i="3"/>
  <c r="BK212" i="2"/>
  <c r="BK206" i="2"/>
  <c r="BK205" i="2"/>
  <c r="BK197" i="2"/>
  <c r="BK191" i="2"/>
  <c r="J189" i="2"/>
  <c r="BK187" i="2"/>
  <c r="J186" i="2"/>
  <c r="J185" i="2"/>
  <c r="J182" i="2"/>
  <c r="BK179" i="2"/>
  <c r="BK178" i="2"/>
  <c r="BK174" i="2"/>
  <c r="BK173" i="2"/>
  <c r="BK169" i="2"/>
  <c r="J168" i="2"/>
  <c r="BK166" i="2"/>
  <c r="J165" i="2"/>
  <c r="J162" i="2"/>
  <c r="BK161" i="2"/>
  <c r="BK160" i="2"/>
  <c r="J159" i="2"/>
  <c r="BK158" i="2"/>
  <c r="BK155" i="2"/>
  <c r="J154" i="2"/>
  <c r="J153" i="2"/>
  <c r="J152" i="2"/>
  <c r="BK151" i="2"/>
  <c r="J150" i="2"/>
  <c r="BK149" i="2"/>
  <c r="J148" i="2"/>
  <c r="J147" i="2"/>
  <c r="BK146" i="2"/>
  <c r="J145" i="2"/>
  <c r="BK143" i="2"/>
  <c r="J142" i="2"/>
  <c r="BK141" i="2"/>
  <c r="J140" i="2"/>
  <c r="J139" i="2"/>
  <c r="J136" i="2"/>
  <c r="J135" i="2"/>
  <c r="BK134" i="2"/>
  <c r="J132" i="2"/>
  <c r="J131" i="2"/>
  <c r="BK128" i="2"/>
  <c r="J126" i="2"/>
  <c r="BK126" i="4"/>
  <c r="J153" i="3"/>
  <c r="BK151" i="3"/>
  <c r="J149" i="3"/>
  <c r="BK148" i="3"/>
  <c r="J147" i="3"/>
  <c r="J146" i="3"/>
  <c r="BK145" i="3"/>
  <c r="BK144" i="3"/>
  <c r="J143" i="3"/>
  <c r="BK142" i="3"/>
  <c r="J141" i="3"/>
  <c r="BK140" i="3"/>
  <c r="J139" i="3"/>
  <c r="BK138" i="3"/>
  <c r="BK135" i="3"/>
  <c r="BK134" i="3"/>
  <c r="BK133" i="3"/>
  <c r="J132" i="3"/>
  <c r="J131" i="3"/>
  <c r="BK129" i="3"/>
  <c r="BK128" i="3"/>
  <c r="BK126" i="3"/>
  <c r="BK124" i="3"/>
  <c r="J123" i="3"/>
  <c r="J210" i="2"/>
  <c r="J209" i="2"/>
  <c r="BK208" i="2"/>
  <c r="BK204" i="2"/>
  <c r="BK201" i="2"/>
  <c r="J198" i="2"/>
  <c r="J197" i="2"/>
  <c r="J196" i="2"/>
  <c r="BK195" i="2"/>
  <c r="BK193" i="2"/>
  <c r="J192" i="2"/>
  <c r="BK185" i="2"/>
  <c r="J183" i="2"/>
  <c r="BK181" i="2"/>
  <c r="J178" i="2"/>
  <c r="BK177" i="2"/>
  <c r="J176" i="2"/>
  <c r="J175" i="2"/>
  <c r="BK163" i="2"/>
  <c r="J158" i="2"/>
  <c r="J157" i="2"/>
  <c r="J156" i="2"/>
  <c r="BK150" i="2"/>
  <c r="BK148" i="2"/>
  <c r="J146" i="2"/>
  <c r="J143" i="2"/>
  <c r="J141" i="2"/>
  <c r="BK139" i="2"/>
  <c r="BK138" i="2"/>
  <c r="J138" i="2"/>
  <c r="BK137" i="2"/>
  <c r="BK135" i="2"/>
  <c r="BK132" i="2"/>
  <c r="BK130" i="2"/>
  <c r="J129" i="2"/>
  <c r="J125" i="2"/>
  <c r="J124" i="2"/>
  <c r="R122" i="2" l="1"/>
  <c r="R121" i="2"/>
  <c r="T190" i="2"/>
  <c r="P211" i="2"/>
  <c r="BK122" i="3"/>
  <c r="J122" i="3"/>
  <c r="J98" i="3"/>
  <c r="P122" i="3"/>
  <c r="P121" i="3"/>
  <c r="R122" i="3"/>
  <c r="R121" i="3"/>
  <c r="T122" i="3"/>
  <c r="T121" i="3"/>
  <c r="P125" i="3"/>
  <c r="R118" i="4"/>
  <c r="R117" i="4" s="1"/>
  <c r="T122" i="2"/>
  <c r="T121" i="2"/>
  <c r="BK190" i="2"/>
  <c r="J190" i="2" s="1"/>
  <c r="J99" i="2" s="1"/>
  <c r="T211" i="2"/>
  <c r="R125" i="3"/>
  <c r="BK118" i="4"/>
  <c r="BK117" i="4"/>
  <c r="J117" i="4"/>
  <c r="J96" i="4"/>
  <c r="BK122" i="2"/>
  <c r="J122" i="2" s="1"/>
  <c r="J98" i="2" s="1"/>
  <c r="P190" i="2"/>
  <c r="BK211" i="2"/>
  <c r="J211" i="2" s="1"/>
  <c r="J100" i="2" s="1"/>
  <c r="T125" i="3"/>
  <c r="P118" i="4"/>
  <c r="P117" i="4" s="1"/>
  <c r="AU97" i="1" s="1"/>
  <c r="P122" i="2"/>
  <c r="P121" i="2" s="1"/>
  <c r="P120" i="2" s="1"/>
  <c r="AU95" i="1" s="1"/>
  <c r="R190" i="2"/>
  <c r="R120" i="2" s="1"/>
  <c r="R211" i="2"/>
  <c r="BK125" i="3"/>
  <c r="J125" i="3"/>
  <c r="J99" i="3"/>
  <c r="T118" i="4"/>
  <c r="T117" i="4"/>
  <c r="J89" i="2"/>
  <c r="J92" i="2"/>
  <c r="BE126" i="2"/>
  <c r="BE128" i="2"/>
  <c r="BE138" i="2"/>
  <c r="BE143" i="2"/>
  <c r="BE146" i="2"/>
  <c r="BE151" i="2"/>
  <c r="BE152" i="2"/>
  <c r="BE159" i="2"/>
  <c r="BE160" i="2"/>
  <c r="BE161" i="2"/>
  <c r="BE162" i="2"/>
  <c r="BE164" i="2"/>
  <c r="BE166" i="2"/>
  <c r="BE167" i="2"/>
  <c r="BE168" i="2"/>
  <c r="BE169" i="2"/>
  <c r="BE171" i="2"/>
  <c r="BE173" i="2"/>
  <c r="BE179" i="2"/>
  <c r="BE182" i="2"/>
  <c r="BE188" i="2"/>
  <c r="BE191" i="2"/>
  <c r="BE199" i="2"/>
  <c r="BE205" i="2"/>
  <c r="BE206" i="2"/>
  <c r="BE210" i="2"/>
  <c r="E110" i="3"/>
  <c r="BE126" i="3"/>
  <c r="BE130" i="3"/>
  <c r="BE135" i="3"/>
  <c r="BE137" i="3"/>
  <c r="BE139" i="3"/>
  <c r="BE140" i="3"/>
  <c r="BE141" i="3"/>
  <c r="BE143" i="3"/>
  <c r="BE144" i="3"/>
  <c r="BE147" i="3"/>
  <c r="BE149" i="3"/>
  <c r="BE150" i="3"/>
  <c r="BE124" i="4"/>
  <c r="E110" i="2"/>
  <c r="J116" i="2"/>
  <c r="BE123" i="2"/>
  <c r="BE127" i="2"/>
  <c r="BE129" i="2"/>
  <c r="BE133" i="2"/>
  <c r="BE134" i="2"/>
  <c r="BE144" i="2"/>
  <c r="BE156" i="2"/>
  <c r="BE163" i="2"/>
  <c r="BE170" i="2"/>
  <c r="BE175" i="2"/>
  <c r="BE176" i="2"/>
  <c r="BE183" i="2"/>
  <c r="BE184" i="2"/>
  <c r="BE192" i="2"/>
  <c r="BE194" i="2"/>
  <c r="BE198" i="2"/>
  <c r="BE200" i="2"/>
  <c r="BE201" i="2"/>
  <c r="BE202" i="2"/>
  <c r="BE203" i="2"/>
  <c r="BE207" i="2"/>
  <c r="BE208" i="2"/>
  <c r="F92" i="3"/>
  <c r="J114" i="3"/>
  <c r="BE123" i="3"/>
  <c r="BE128" i="3"/>
  <c r="BE129" i="3"/>
  <c r="BE131" i="3"/>
  <c r="BE132" i="3"/>
  <c r="BE125" i="4"/>
  <c r="F92" i="2"/>
  <c r="BE124" i="2"/>
  <c r="BE125" i="2"/>
  <c r="BE132" i="2"/>
  <c r="BE136" i="2"/>
  <c r="BE139" i="2"/>
  <c r="BE140" i="2"/>
  <c r="BE145" i="2"/>
  <c r="BE148" i="2"/>
  <c r="BE150" i="2"/>
  <c r="BE157" i="2"/>
  <c r="BE158" i="2"/>
  <c r="BE172" i="2"/>
  <c r="BE174" i="2"/>
  <c r="BE177" i="2"/>
  <c r="BE181" i="2"/>
  <c r="BE185" i="2"/>
  <c r="BE186" i="2"/>
  <c r="BE193" i="2"/>
  <c r="BE196" i="2"/>
  <c r="BE212" i="2"/>
  <c r="BE213" i="2"/>
  <c r="J91" i="3"/>
  <c r="J92" i="3"/>
  <c r="BE124" i="3"/>
  <c r="BE127" i="3"/>
  <c r="BE133" i="3"/>
  <c r="BE134" i="3"/>
  <c r="BE138" i="3"/>
  <c r="BE142" i="3"/>
  <c r="BE145" i="3"/>
  <c r="BE146" i="3"/>
  <c r="BE148" i="3"/>
  <c r="BE151" i="3"/>
  <c r="BE153" i="3"/>
  <c r="BK152" i="3"/>
  <c r="J152" i="3" s="1"/>
  <c r="J100" i="3" s="1"/>
  <c r="E85" i="4"/>
  <c r="J89" i="4"/>
  <c r="J91" i="4"/>
  <c r="F92" i="4"/>
  <c r="J92" i="4"/>
  <c r="BE119" i="4"/>
  <c r="BE120" i="4"/>
  <c r="BE121" i="4"/>
  <c r="BE122" i="4"/>
  <c r="BE130" i="2"/>
  <c r="BE131" i="2"/>
  <c r="BE135" i="2"/>
  <c r="BE137" i="2"/>
  <c r="BE141" i="2"/>
  <c r="BE142" i="2"/>
  <c r="BE147" i="2"/>
  <c r="BE149" i="2"/>
  <c r="BE153" i="2"/>
  <c r="BE154" i="2"/>
  <c r="BE155" i="2"/>
  <c r="BE165" i="2"/>
  <c r="BE178" i="2"/>
  <c r="BE180" i="2"/>
  <c r="BE187" i="2"/>
  <c r="BE189" i="2"/>
  <c r="BE195" i="2"/>
  <c r="BE197" i="2"/>
  <c r="BE204" i="2"/>
  <c r="BE209" i="2"/>
  <c r="BE136" i="3"/>
  <c r="BE123" i="4"/>
  <c r="BE126" i="4"/>
  <c r="F34" i="2"/>
  <c r="BA95" i="1"/>
  <c r="F34" i="3"/>
  <c r="BA96" i="1" s="1"/>
  <c r="J34" i="3"/>
  <c r="AW96" i="1"/>
  <c r="F35" i="3"/>
  <c r="BB96" i="1" s="1"/>
  <c r="F36" i="3"/>
  <c r="BC96" i="1"/>
  <c r="F37" i="3"/>
  <c r="BD96" i="1" s="1"/>
  <c r="F36" i="2"/>
  <c r="BC95" i="1" s="1"/>
  <c r="F36" i="4"/>
  <c r="BC97" i="1" s="1"/>
  <c r="F37" i="4"/>
  <c r="BD97" i="1"/>
  <c r="F37" i="2"/>
  <c r="BD95" i="1" s="1"/>
  <c r="J34" i="2"/>
  <c r="AW95" i="1"/>
  <c r="F34" i="4"/>
  <c r="BA97" i="1" s="1"/>
  <c r="F35" i="4"/>
  <c r="BB97" i="1"/>
  <c r="J34" i="4"/>
  <c r="AW97" i="1" s="1"/>
  <c r="F35" i="2"/>
  <c r="BB95" i="1" s="1"/>
  <c r="T120" i="2" l="1"/>
  <c r="T120" i="3"/>
  <c r="R120" i="3"/>
  <c r="P120" i="3"/>
  <c r="AU96" i="1" s="1"/>
  <c r="AU94" i="1" s="1"/>
  <c r="BK121" i="2"/>
  <c r="BK120" i="2"/>
  <c r="J120" i="2"/>
  <c r="J30" i="2" s="1"/>
  <c r="AG95" i="1" s="1"/>
  <c r="BK121" i="3"/>
  <c r="J121" i="3"/>
  <c r="J97" i="3"/>
  <c r="J118" i="4"/>
  <c r="J97" i="4" s="1"/>
  <c r="J30" i="4"/>
  <c r="AG97" i="1"/>
  <c r="J33" i="3"/>
  <c r="AV96" i="1"/>
  <c r="AT96" i="1"/>
  <c r="F33" i="4"/>
  <c r="AZ97" i="1" s="1"/>
  <c r="BC94" i="1"/>
  <c r="W32" i="1"/>
  <c r="J33" i="2"/>
  <c r="AV95" i="1" s="1"/>
  <c r="AT95" i="1" s="1"/>
  <c r="BD94" i="1"/>
  <c r="W33" i="1"/>
  <c r="BA94" i="1"/>
  <c r="AW94" i="1" s="1"/>
  <c r="AK30" i="1" s="1"/>
  <c r="F33" i="2"/>
  <c r="AZ95" i="1" s="1"/>
  <c r="F33" i="3"/>
  <c r="AZ96" i="1"/>
  <c r="J33" i="4"/>
  <c r="AV97" i="1"/>
  <c r="AT97" i="1" s="1"/>
  <c r="BB94" i="1"/>
  <c r="W31" i="1"/>
  <c r="AN95" i="1" l="1"/>
  <c r="J39" i="4"/>
  <c r="J39" i="2"/>
  <c r="BK120" i="3"/>
  <c r="J120" i="3" s="1"/>
  <c r="J96" i="3" s="1"/>
  <c r="J96" i="2"/>
  <c r="J121" i="2"/>
  <c r="J97" i="2" s="1"/>
  <c r="AN97" i="1"/>
  <c r="AZ94" i="1"/>
  <c r="W29" i="1" s="1"/>
  <c r="AX94" i="1"/>
  <c r="W30" i="1"/>
  <c r="AY94" i="1"/>
  <c r="J30" i="3" l="1"/>
  <c r="AG96" i="1"/>
  <c r="AN96" i="1"/>
  <c r="AV94" i="1"/>
  <c r="AK29" i="1" s="1"/>
  <c r="J39" i="3" l="1"/>
  <c r="AT94" i="1"/>
  <c r="AG94" i="1"/>
  <c r="AN94" i="1"/>
  <c r="AK26" i="1" l="1"/>
  <c r="AK35" i="1"/>
</calcChain>
</file>

<file path=xl/sharedStrings.xml><?xml version="1.0" encoding="utf-8"?>
<sst xmlns="http://schemas.openxmlformats.org/spreadsheetml/2006/main" count="2424" uniqueCount="609">
  <si>
    <t>Export Komplet</t>
  </si>
  <si>
    <t/>
  </si>
  <si>
    <t>2.0</t>
  </si>
  <si>
    <t>False</t>
  </si>
  <si>
    <t>{c60b3309-c512-44c4-a3b6-b78bb8d82df3}</t>
  </si>
  <si>
    <t>&gt;&gt;  skryté sloupce  &lt;&lt;</t>
  </si>
  <si>
    <t>0,01</t>
  </si>
  <si>
    <t>21</t>
  </si>
  <si>
    <t>15</t>
  </si>
  <si>
    <t>REKAPITULACE ZAKÁZKY</t>
  </si>
  <si>
    <t>v ---  níže se nacházejí doplnkové a pomocné údaje k sestavám  --- v</t>
  </si>
  <si>
    <t>Návod na vyplnění</t>
  </si>
  <si>
    <t>0,001</t>
  </si>
  <si>
    <t>Kód:</t>
  </si>
  <si>
    <t>2021_09_bo</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</si>
  <si>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</si>
  <si>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Zakázka:</t>
  </si>
  <si>
    <t>Oprava kolejí a výhybek v žst. Brno-Horní Heršpice - výhybka 39a/b, kolej 3a</t>
  </si>
  <si>
    <t>KSO:</t>
  </si>
  <si>
    <t>CC-CZ:</t>
  </si>
  <si>
    <t>Místo:</t>
  </si>
  <si>
    <t>Brno</t>
  </si>
  <si>
    <t>Datum:</t>
  </si>
  <si>
    <t>20. 4. 2021</t>
  </si>
  <si>
    <t>Zadavatel:</t>
  </si>
  <si>
    <t>IČ:</t>
  </si>
  <si>
    <t>70994234</t>
  </si>
  <si>
    <t>Správa železnic, s.o.</t>
  </si>
  <si>
    <t>DIČ:</t>
  </si>
  <si>
    <t>CZ70994234</t>
  </si>
  <si>
    <t>Uchazeč:</t>
  </si>
  <si>
    <t>Vyplň údaj</t>
  </si>
  <si>
    <t>Projektant:</t>
  </si>
  <si>
    <t xml:space="preserve"> </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</si>
  <si>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</si>
  <si>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</si>
  <si>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</si>
  <si>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</si>
  <si>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</si>
  <si>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</si>
  <si>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</si>
  <si>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</si>
  <si>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</si>
  <si>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</si>
  <si>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</si>
  <si>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</si>
  <si>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</si>
  <si>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</si>
  <si>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</si>
  <si>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</si>
  <si>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</si>
  <si>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</si>
  <si>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</si>
  <si>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</si>
  <si>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</si>
  <si>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</si>
  <si>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</si>
  <si>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</si>
  <si>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</si>
  <si>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</si>
  <si>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</si>
  <si>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</si>
  <si>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</si>
  <si>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</si>
  <si>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</si>
  <si>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</si>
  <si>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</si>
  <si>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</si>
  <si>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</si>
  <si>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</si>
  <si>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</si>
  <si>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</si>
  <si>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</si>
  <si>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</si>
  <si>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</si>
  <si>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</si>
  <si>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</si>
  <si>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</si>
  <si>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</si>
  <si>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</si>
  <si>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</si>
  <si>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</si>
  <si>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01.1</t>
  </si>
  <si>
    <t>Železniční svršek</t>
  </si>
  <si>
    <t>STA</t>
  </si>
  <si>
    <t>1</t>
  </si>
  <si>
    <t>{62c73ab8-2f95-4e6f-8f39-09578bda6fce}</t>
  </si>
  <si>
    <t>2</t>
  </si>
  <si>
    <t>01.2</t>
  </si>
  <si>
    <t>Zabezpečovací zařízení</t>
  </si>
  <si>
    <t>{b53f61f0-ae0b-4c32-a216-50a55c322d7b}</t>
  </si>
  <si>
    <t>02.1</t>
  </si>
  <si>
    <t>VON</t>
  </si>
  <si>
    <t>{39fdd6d8-5057-44cb-b04f-22fe6cf12613}</t>
  </si>
  <si>
    <t>KRYCÍ LIST SOUPISU PRACÍ</t>
  </si>
  <si>
    <t>Objekt:</t>
  </si>
  <si>
    <t>01.1 - Železniční svršek</t>
  </si>
  <si>
    <t>REKAPITULACE ČLENĚNÍ SOUPISU PRACÍ</t>
  </si>
  <si>
    <t>Kód dílu - Popis</t>
  </si>
  <si>
    <t>Cena celkem [CZK]</t>
  </si>
  <si>
    <t>Náklady ze soupisu prací</t>
  </si>
  <si>
    <t>-1</t>
  </si>
  <si>
    <t>HSV - Práce a dodávky HSV</t>
  </si>
  <si>
    <t xml:space="preserve">    5 - Komunikace pozemní</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</si>
  <si>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</si>
  <si>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</si>
  <si>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</si>
  <si>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</si>
  <si>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</si>
  <si>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</si>
  <si>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</si>
  <si>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</si>
  <si>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</si>
  <si>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</si>
  <si>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</si>
  <si>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</si>
  <si>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</si>
  <si>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</si>
  <si>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</si>
  <si>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</si>
  <si>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</si>
  <si>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</si>
  <si>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</si>
  <si>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</si>
  <si>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</si>
  <si>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5912023010</t>
  </si>
  <si>
    <t>Demontáž návěstidla uloženého ve stezce námezníku. Poznámka: 1. V cenách jsou započteny náklady na demontáž návěstidla, zához, úpravu terénu a naložení na dopravní prostředek.</t>
  </si>
  <si>
    <t>kus</t>
  </si>
  <si>
    <t>Sborník UOŽI 01 2021</t>
  </si>
  <si>
    <t>4</t>
  </si>
  <si>
    <t>-1255608754</t>
  </si>
  <si>
    <t>5911569030</t>
  </si>
  <si>
    <t>Demontáž čelisťového závěru výhybky křižovatkové celé soustavy S49. Poznámka: 1. V cenách jsou započteny náklady na demontáž a naložení na dopravní prostředek.</t>
  </si>
  <si>
    <t>72216558</t>
  </si>
  <si>
    <t>3</t>
  </si>
  <si>
    <t>5907050120</t>
  </si>
  <si>
    <t>Dělení kolejnic kyslíkem soustavy S49 nebo T. Poznámka: 1. V cenách jsou započteny náklady na manipulaci, podložení, označení a provedení řezu kolejnice.</t>
  </si>
  <si>
    <t>-644062538</t>
  </si>
  <si>
    <t>5907050110</t>
  </si>
  <si>
    <t>Dělení kolejnic kyslíkem soustavy UIC60 nebo R65. Poznámka: 1. V cenách jsou započteny náklady na manipulaci, podložení, označení a provedení řezu kolejnice.</t>
  </si>
  <si>
    <t>161178773</t>
  </si>
  <si>
    <t>5907050020</t>
  </si>
  <si>
    <t>Dělení kolejnic řezáním nebo rozbroušením soustavy S49 nebo T. Poznámka: 1. V cenách jsou započteny náklady na manipulaci, podložení, označení a provedení řezu kolejnice.</t>
  </si>
  <si>
    <t>-1885784477</t>
  </si>
  <si>
    <t>6</t>
  </si>
  <si>
    <t>5907050010</t>
  </si>
  <si>
    <t>Dělení kolejnic řezáním nebo rozbroušením soustavy UIC60 nebo R65. Poznámka: 1. V cenách jsou započteny náklady na manipulaci, podložení, označení a provedení řezu kolejnice.</t>
  </si>
  <si>
    <t>1034639949</t>
  </si>
  <si>
    <t>7</t>
  </si>
  <si>
    <t>5999010010</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</si>
  <si>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</si>
  <si>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t</t>
  </si>
  <si>
    <t>-797463950</t>
  </si>
  <si>
    <t>8</t>
  </si>
  <si>
    <t>5906140020</t>
  </si>
  <si>
    <t>Demontáž kolejového roštu koleje v ose koleje pražce dřevěné tv. UIC60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</si>
  <si>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km</t>
  </si>
  <si>
    <t>691563224</t>
  </si>
  <si>
    <t>9</t>
  </si>
  <si>
    <t>5911661040</t>
  </si>
  <si>
    <t>Demontáž křižovatkové výhybky na úložišti dřevěné pražce soustavy S49. Poznámka: 1. V cenách jsou započteny náklady na demontáž do součástí včetně závěrů, manipulaci, naložení na dopravní prostředek a uložení vyzískaného materiálu na úložišti.</t>
  </si>
  <si>
    <t>m</t>
  </si>
  <si>
    <t>2036441795</t>
  </si>
  <si>
    <t>10</t>
  </si>
  <si>
    <t>5906105010</t>
  </si>
  <si>
    <t>Demontáž pražce dřevěný. Poznámka: 1. V cenách jsou započteny náklady na manipulaci, demontáž, odstrojení do součástí a uložení pražců.</t>
  </si>
  <si>
    <t>-770450550</t>
  </si>
  <si>
    <t>11</t>
  </si>
  <si>
    <t>5905050030</t>
  </si>
  <si>
    <t>Souvislá výměna KL se snesením KR koleje pražce dřevěné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</si>
  <si>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1494953474</t>
  </si>
  <si>
    <t>12</t>
  </si>
  <si>
    <t>5905050210</t>
  </si>
  <si>
    <t>Souvislá výměna KL se snesením KR výhybky pražce dřevěné.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</si>
  <si>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1552076007</t>
  </si>
  <si>
    <t>13</t>
  </si>
  <si>
    <t>5915010010</t>
  </si>
  <si>
    <t>Těžení zeminy nebo horniny železničního spodku v hornině třídy těžitelnosti I skupiny 1. Poznámka: 1. V cenách jsou započteny náklady na těžení a uložení výzisku na terén nebo naložení na dopravní prostředek a uložení na úložišti.</t>
  </si>
  <si>
    <t>m3</t>
  </si>
  <si>
    <t>-1691857097</t>
  </si>
  <si>
    <t>14</t>
  </si>
  <si>
    <t>5914075120</t>
  </si>
  <si>
    <t>Zřízení konstrukční vrstvy pražcového podloží včetně geotextilie tl. 0,30 m. Poznámka: 1. V cenách jsou započteny náklady na naložení výzisku na dopravní prostředek. 2. V cenách nejsou obsaženy náklady na dodávku materiálu a odtěžení zeminy.</t>
  </si>
  <si>
    <t>m2</t>
  </si>
  <si>
    <t>-1882632221</t>
  </si>
  <si>
    <t>M</t>
  </si>
  <si>
    <t>5955101020</t>
  </si>
  <si>
    <t>Kamenivo drcené štěrkodrť frakce 0/32</t>
  </si>
  <si>
    <t>657834279</t>
  </si>
  <si>
    <t>16</t>
  </si>
  <si>
    <t>5964133005</t>
  </si>
  <si>
    <t>Geotextilie separační</t>
  </si>
  <si>
    <t>-1194778235</t>
  </si>
  <si>
    <t>17</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</si>
  <si>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</si>
  <si>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</si>
  <si>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-1445684529</t>
  </si>
  <si>
    <t>18</t>
  </si>
  <si>
    <t>5905105040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</si>
  <si>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</si>
  <si>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326458318</t>
  </si>
  <si>
    <t>19</t>
  </si>
  <si>
    <t>5955101000</t>
  </si>
  <si>
    <t>Kamenivo drcené štěrk frakce 31,5/63 třídy BI</t>
  </si>
  <si>
    <t>-165110692</t>
  </si>
  <si>
    <t>20</t>
  </si>
  <si>
    <t>5999015010</t>
  </si>
  <si>
    <t>Vložení konstrukcí nebo dílů hmotnosti do 10 t. Poznámka: 1. V cenách jsou započteny náklady na vložení konstrukce podle technologického postupu, přeprava v místě technologické manipulace. Položka obsahuje náklady na práce v blízkosti trakčního vedení.</t>
  </si>
  <si>
    <t>-601940580</t>
  </si>
  <si>
    <t>5906130030</t>
  </si>
  <si>
    <t>Montáž kolejového roštu v ose koleje pražce dřevěné nevystrojené tv. UIC60 rozdělení"u". Poznámka: 1. V cenách jsou započteny náklady na manipulaci a montáž KR, u pražců dřevěných nevystrojených i na vrtání pražců. 2. V cenách nejsou obsaženy náklady na dodávku materiálu.</t>
  </si>
  <si>
    <t>706732785</t>
  </si>
  <si>
    <t>22</t>
  </si>
  <si>
    <t>5906130340</t>
  </si>
  <si>
    <t>Montáž kolejového roštu v ose koleje pražce betonové vystrojené tv. UIC60 rozdělení "u". Poznámka: 1. V cenách jsou započteny náklady na manipulaci a montáž KR, u pražců dřevěných nevystrojených i na vrtání pražců. 2. V cenách nejsou obsaženy náklady na dodávku materiálu.</t>
  </si>
  <si>
    <t>192958759</t>
  </si>
  <si>
    <t>23</t>
  </si>
  <si>
    <t>5957101000</t>
  </si>
  <si>
    <t>Kolejnice třídy R260 tv. 60 E2 délky 25,000 m</t>
  </si>
  <si>
    <t>934159103</t>
  </si>
  <si>
    <t>24</t>
  </si>
  <si>
    <t>5958128005</t>
  </si>
  <si>
    <t>Komplety Skl 24 (šroub RS 0, matice M 22, podložka Uls 6)</t>
  </si>
  <si>
    <t>1404529898</t>
  </si>
  <si>
    <t>25</t>
  </si>
  <si>
    <t>5958134075</t>
  </si>
  <si>
    <t>Součásti upevňovací vrtule R1(145)</t>
  </si>
  <si>
    <t>1913520957</t>
  </si>
  <si>
    <t>26</t>
  </si>
  <si>
    <t>5958134040</t>
  </si>
  <si>
    <t>Součásti upevňovací kroužek pružný dvojitý Fe 6</t>
  </si>
  <si>
    <t>1043663752</t>
  </si>
  <si>
    <t>27</t>
  </si>
  <si>
    <t>5958140015</t>
  </si>
  <si>
    <t>Podkladnice žebrová tv. R4</t>
  </si>
  <si>
    <t>1197479084</t>
  </si>
  <si>
    <t>28</t>
  </si>
  <si>
    <t>5958158020</t>
  </si>
  <si>
    <t>Podložka pryžová pod patu kolejnice R65 183/151/6</t>
  </si>
  <si>
    <t>920343631</t>
  </si>
  <si>
    <t>29</t>
  </si>
  <si>
    <t>5958158080</t>
  </si>
  <si>
    <t>Podložka z penefolu pod podkladnici 390/210/5</t>
  </si>
  <si>
    <t>-181828946</t>
  </si>
  <si>
    <t>30</t>
  </si>
  <si>
    <t>5911645010</t>
  </si>
  <si>
    <t>Montáž křižovatkové výhybky v ose koleje dřevěné pražce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</si>
  <si>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874636374</t>
  </si>
  <si>
    <t>31</t>
  </si>
  <si>
    <t>5911621310</t>
  </si>
  <si>
    <t>Montáž žlabového pražce křižovatkové výhybky s přírubou soustavy UIC60. Poznámka: 1. V cenách jsou započteny náklady na montáž ČZ, přezkoušení chodu výhybky, provedení západkové zkoušky a ošetření kluzných částí výhybky mazivem. 2. V cenách nejsou obsaženy náklady na dodávku materiálu a podbití pražce.</t>
  </si>
  <si>
    <t>-1852394430</t>
  </si>
  <si>
    <t>32</t>
  </si>
  <si>
    <t>5961122020</t>
  </si>
  <si>
    <t>-798635496</t>
  </si>
  <si>
    <t>33</t>
  </si>
  <si>
    <t>5961102105</t>
  </si>
  <si>
    <t>317856704</t>
  </si>
  <si>
    <t>34</t>
  </si>
  <si>
    <t>1320724673</t>
  </si>
  <si>
    <t>35</t>
  </si>
  <si>
    <t>5912065020</t>
  </si>
  <si>
    <t>Montáž zajišťovací značky samostatné hřeb. Poznámka: 1. V cenách jsou započteny náklady na montáž součástí značky včetně zemních prací a úpravy terénu. 2. V cenách nejsou obsaženy náklady na dodávku materiálu.</t>
  </si>
  <si>
    <t>-1071163357</t>
  </si>
  <si>
    <t>36</t>
  </si>
  <si>
    <t>5962119015</t>
  </si>
  <si>
    <t>Zajištění PPK hřebová litinová značka</t>
  </si>
  <si>
    <t>-826786156</t>
  </si>
  <si>
    <t>37</t>
  </si>
  <si>
    <t>5962119020</t>
  </si>
  <si>
    <t>Zajištění PPK štítek konzolové a hřebové značky</t>
  </si>
  <si>
    <t>-1070773788</t>
  </si>
  <si>
    <t>38</t>
  </si>
  <si>
    <t>5913035010</t>
  </si>
  <si>
    <t>Demontáž celopryžové přejezdové konstrukce málo zatížené v koleji část vnější a vnitřní bez závěrných zídek. Poznámka: 1. V cenách jsou započteny náklady na demontáž konstrukce, naložení na dopravní prostředek.</t>
  </si>
  <si>
    <t>-337267391</t>
  </si>
  <si>
    <t>39</t>
  </si>
  <si>
    <t>5909032010</t>
  </si>
  <si>
    <t>Přesná úprava GPK koleje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</si>
  <si>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-1860472255</t>
  </si>
  <si>
    <t>40</t>
  </si>
  <si>
    <t>5909032020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</si>
  <si>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</si>
  <si>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1136261684</t>
  </si>
  <si>
    <t>41</t>
  </si>
  <si>
    <t>5913040010</t>
  </si>
  <si>
    <t>Montáž celopryžové přejezdové konstrukce málo zatížené v koleji část vnější a vnitřní bez závěrných zídek. Poznámka: 1. V cenách jsou započteny náklady na montáž konstrukce. 2. V cenách nejsou obsaženy náklady na dodávku materiálu.</t>
  </si>
  <si>
    <t>-1824780344</t>
  </si>
  <si>
    <t>42</t>
  </si>
  <si>
    <t>5909042010</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</si>
  <si>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</si>
  <si>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2092573594</t>
  </si>
  <si>
    <t>43</t>
  </si>
  <si>
    <t>5905095040</t>
  </si>
  <si>
    <t>Úprava kolejového lože ojediněle ručně ve výhybce lože zapuštěné. Poznámka: 1. V cenách jsou započteny náklady na úpravu KL koleje a výhybek ojediněle vidlemi. 2. V cenách nejsou obsaženy náklady na doplnění a dodávku kameniva.</t>
  </si>
  <si>
    <t>-2041735374</t>
  </si>
  <si>
    <t>44</t>
  </si>
  <si>
    <t>5905110010</t>
  </si>
  <si>
    <t>Snížení KL pod patou kolejnice v koleji. Poznámka: 1. V cenách jsou započteny náklady na snížení KL pod patou kolejnice ručně vidlemi. 2. V cenách nejsou obsaženy náklady na doplnění a dodávku kameniva.</t>
  </si>
  <si>
    <t>-274237310</t>
  </si>
  <si>
    <t>45</t>
  </si>
  <si>
    <t>5905110020</t>
  </si>
  <si>
    <t>Snížení KL pod patou kolejnice ve výhybce. Poznámka: 1. V cenách jsou započteny náklady na snížení KL pod patou kolejnice ručně vidlemi. 2. V cenách nejsou obsaženy náklady na doplnění a dodávku kameniva.</t>
  </si>
  <si>
    <t>760262085</t>
  </si>
  <si>
    <t>46</t>
  </si>
  <si>
    <t>5907010020</t>
  </si>
  <si>
    <t>Výměna LISŮ tv. UIC60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</si>
  <si>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1537715613</t>
  </si>
  <si>
    <t>47</t>
  </si>
  <si>
    <t>5957119010</t>
  </si>
  <si>
    <t>Lepený izolovaný styk tv. UIC60 s tepelně zpracovanou hlavou délky 3,60 m</t>
  </si>
  <si>
    <t>56737888</t>
  </si>
  <si>
    <t>48</t>
  </si>
  <si>
    <t>5910020010</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</si>
  <si>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</si>
  <si>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</si>
  <si>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897216026</t>
  </si>
  <si>
    <t>49</t>
  </si>
  <si>
    <t>5910020310</t>
  </si>
  <si>
    <t>Svařování kolejnic termitem plný předehřev standardní spára svar přechodový tv. R65/UIC60.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</si>
  <si>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849841018</t>
  </si>
  <si>
    <t>50</t>
  </si>
  <si>
    <t>5910020320</t>
  </si>
  <si>
    <t>Svařování kolejnic termitem plný předehřev standardní spára svar přechodový tv. R65/S49.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</si>
  <si>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1340293136</t>
  </si>
  <si>
    <t>51</t>
  </si>
  <si>
    <t>5910025010</t>
  </si>
  <si>
    <t>Svařování kolejnic elektrickým obloukem svar sériový tv. UIC60.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</si>
  <si>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740395416</t>
  </si>
  <si>
    <t>52</t>
  </si>
  <si>
    <t>5910040330</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</si>
  <si>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</si>
  <si>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-1325889181</t>
  </si>
  <si>
    <t>53</t>
  </si>
  <si>
    <t>5910040430</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</si>
  <si>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</si>
  <si>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-632132858</t>
  </si>
  <si>
    <t>54</t>
  </si>
  <si>
    <t>5910035010</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</si>
  <si>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</si>
  <si>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-458456829</t>
  </si>
  <si>
    <t>55</t>
  </si>
  <si>
    <t>5907055020</t>
  </si>
  <si>
    <t>Vrtání kolejnic otvor o průměru přes 10 do 23 mm. Poznámka: 1. V cenách jsou započteny náklady na manipulaci, podložení, označení a provedení vrtu ve stojině kolejnice.</t>
  </si>
  <si>
    <t>2028265124</t>
  </si>
  <si>
    <t>56</t>
  </si>
  <si>
    <t>7594110585</t>
  </si>
  <si>
    <t>Lanové propojení s kolíkovým ukončením LCI 1xFe20/70 M16 norma 707549006 (HM0404223990178)</t>
  </si>
  <si>
    <t>-1682800364</t>
  </si>
  <si>
    <t>57</t>
  </si>
  <si>
    <t>7594110605</t>
  </si>
  <si>
    <t>Lanové propojení s kolíkovým ukončením LCI 1xFe20/190</t>
  </si>
  <si>
    <t>1085618014</t>
  </si>
  <si>
    <t>58</t>
  </si>
  <si>
    <t>5911571010</t>
  </si>
  <si>
    <t>Montáž čelisťového závěru výhybky křižovatkové soustavy UIC60. Poznámka: 1. V cenách jsou započteny náklady na montáž, přezkoušení chodu výhybky, provedení západkové zkoušky a ošetření kluzných částí závěru mazivem. 2. V cenách nejsou obsaženy náklady na dodávku materiálu.</t>
  </si>
  <si>
    <t>-1551734803</t>
  </si>
  <si>
    <t>59</t>
  </si>
  <si>
    <t>5911573010</t>
  </si>
  <si>
    <t>Seřízení čelisťového závěru výhybky křižovatkové soustavy UIC60. Poznámka: 1. V cenách jsou započteny náklady na nastavení podzávorování, vymezení zdvihu, vůle háku, oprava polohy svěrací čelisti, vůli třmenů, přezkoušení chodu výhybky, provedení západkové zkoušky a ošetření kluzných částí výhybky mazivem.</t>
  </si>
  <si>
    <t>-603411012</t>
  </si>
  <si>
    <t>60</t>
  </si>
  <si>
    <t>5905020010</t>
  </si>
  <si>
    <t>Oprava stezky strojně s odstraněním drnu a nánosu do 10 cm. Poznámka: 1. V cenách jsou započteny náklady na odtěžení nánosu stezky a rozprostření výzisku na terén nebo naložení na dopravní prostředek a úprava povrchu stezky.</t>
  </si>
  <si>
    <t>-2025565637</t>
  </si>
  <si>
    <t>61</t>
  </si>
  <si>
    <t>5905023030</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</si>
  <si>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t>
  </si>
  <si>
    <t>926290694</t>
  </si>
  <si>
    <t>62</t>
  </si>
  <si>
    <t>5905025110</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</si>
  <si>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</si>
  <si>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2113654247</t>
  </si>
  <si>
    <t>63</t>
  </si>
  <si>
    <t>5955101025</t>
  </si>
  <si>
    <t>Kamenivo drcené drť frakce 4/8</t>
  </si>
  <si>
    <t>1812412968</t>
  </si>
  <si>
    <t>64</t>
  </si>
  <si>
    <t>5912037010</t>
  </si>
  <si>
    <t>Montáž návěstidla uloženého ve stezce námezníku. Poznámka: 1. V cenách jsou započteny náklady na montáž návěstidel umístěných ve stezce včetně zemních prací a úpravy místa uložení. 2. V cenách nejsou obsaženy náklady na dodávku materiálu.</t>
  </si>
  <si>
    <t>-1043646626</t>
  </si>
  <si>
    <t>65</t>
  </si>
  <si>
    <t>5962104005</t>
  </si>
  <si>
    <t>Hranice námezník betonový vč. Nátěru</t>
  </si>
  <si>
    <t>243379965</t>
  </si>
  <si>
    <t>66</t>
  </si>
  <si>
    <t>5901005010</t>
  </si>
  <si>
    <t>Měření geometrických parametrů měřícím vozíkem v koleji. Poznámka: 1. V cenách jsou započteny náklady na měření provozních odchylek dle ČSN, zpracování a předání tištěných výstupů objednateli.</t>
  </si>
  <si>
    <t>882239088</t>
  </si>
  <si>
    <t>67</t>
  </si>
  <si>
    <t>5901005020</t>
  </si>
  <si>
    <t>Měření geometrických parametrů měřícím vozíkem ve výhybce. Poznámka: 1. V cenách jsou započteny náklady na měření provozních odchylek dle ČSN, zpracování a předání tištěných výstupů objednateli.</t>
  </si>
  <si>
    <t>-1349468450</t>
  </si>
  <si>
    <t>OST</t>
  </si>
  <si>
    <t>Ostatní</t>
  </si>
  <si>
    <t>68</t>
  </si>
  <si>
    <t>7493371020</t>
  </si>
  <si>
    <t>Demontáže zařízení na elektrickém ohřevu výhybek kompletní topné soupravy na výhybku tvaru C 1:9-190 - veškeré výstroje EOV na výhybce, topných tyčí, připojovacích skříněk, napájecích kabelů, oddělovacích transformátorů</t>
  </si>
  <si>
    <t>512</t>
  </si>
  <si>
    <t>1801174475</t>
  </si>
  <si>
    <t>69</t>
  </si>
  <si>
    <t>7592007120</t>
  </si>
  <si>
    <t>Demontáž informačního bodu MIB 6</t>
  </si>
  <si>
    <t>-490948914</t>
  </si>
  <si>
    <t>70</t>
  </si>
  <si>
    <t>7592007162</t>
  </si>
  <si>
    <t>Demontáž balízy upevněné pomocí systému Vortok</t>
  </si>
  <si>
    <t>-1911811053</t>
  </si>
  <si>
    <t>71</t>
  </si>
  <si>
    <t>7497371630</t>
  </si>
  <si>
    <t>Demontáže zařízení trakčního vedení svodu propojení nebo ukolejnění na elektrizovaných tratích nebo v kolejových obvodech - demontáž stávajícího zařízení se všemi pomocnými doplňujícími úpravami</t>
  </si>
  <si>
    <t>-129170160</t>
  </si>
  <si>
    <t>72</t>
  </si>
  <si>
    <t>7497351560</t>
  </si>
  <si>
    <t>Montáž přímého ukolejnění na elektrizovaných tratích nebo v kolejových obvodech</t>
  </si>
  <si>
    <t>-761939954</t>
  </si>
  <si>
    <t>73</t>
  </si>
  <si>
    <t>7592005120</t>
  </si>
  <si>
    <t>Montáž informačního bodu MIB 6 - uložení a připevnění na určené místo, seřízení, přezkoušení</t>
  </si>
  <si>
    <t>165237089</t>
  </si>
  <si>
    <t>74</t>
  </si>
  <si>
    <t>7592005162</t>
  </si>
  <si>
    <t>Montáž balízy do kolejiště pomocí systému Vortok</t>
  </si>
  <si>
    <t>839904576</t>
  </si>
  <si>
    <t>75</t>
  </si>
  <si>
    <t>7493351040</t>
  </si>
  <si>
    <t>Montáž elektrického ohřevu výhybek (EOV) kompletní topné soupravy na křižovatkové výhybky C60-1:9-190 -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</si>
  <si>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-370237870</t>
  </si>
  <si>
    <t>76</t>
  </si>
  <si>
    <t>9902300100</t>
  </si>
  <si>
    <t>Výzisk štěrku a zeminy - Doprava jednosměrná (např. nakupovaného materiálu) mechanizací o nosnosti přes 3,5 t sypanin (kameniva, písku, suti, dlažebních kostek, atd.) do 10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</si>
  <si>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1591264042</t>
  </si>
  <si>
    <t>77</t>
  </si>
  <si>
    <t>9902300200</t>
  </si>
  <si>
    <t>Pryžové součásti na likvidaci - Doprava jednosměrná (např. nakupovaného materiálu) mechanizací o nosnosti přes 3,5 t sypanin (kameniva, písku, suti, dlažebních kostek, atd.) do 20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</si>
  <si>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-215627457</t>
  </si>
  <si>
    <t>78</t>
  </si>
  <si>
    <t>9902300300</t>
  </si>
  <si>
    <t>Nové štěrky - Doprava jednosměrná (např. nakupovaného materiálu) mechanizací o nosnosti přes 3,5 t sypanin (kameniva, písku, suti, dlažebních kostek, atd.) do 30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</si>
  <si>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-1980157846</t>
  </si>
  <si>
    <t>79</t>
  </si>
  <si>
    <t>9902300800</t>
  </si>
  <si>
    <t>Drobný materiál - Doprava jednosměrná (např. nakupovaného materiálu) mechanizací o nosnosti přes 3,5 t sypanin (kameniva, písku, suti, dlažebních kostek, atd.) do 150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</si>
  <si>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-1644445567</t>
  </si>
  <si>
    <t>80</t>
  </si>
  <si>
    <t>9902400100</t>
  </si>
  <si>
    <t>Nové pražce - Doprava jednosměrná (např. nakupovaného materiálu) mechanizací o nosnosti přes 3,5 t objemnějšího kusového materiálu (prefabrikátů, stožárů, výhybek, rozvaděčů, vybouraných hmot atd.) do 10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</si>
  <si>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-1614822429</t>
  </si>
  <si>
    <t>81</t>
  </si>
  <si>
    <t>9902400200</t>
  </si>
  <si>
    <t>Dřevěné pražce na likvidaci - Doprava jednosměrná (např. nakupovaného materiálu) mechanizací o nosnosti přes 3,5 t objemnějšího kusového materiálu (prefabrikátů, stožárů, výhybek, rozvaděčů, vybouraných hmot atd.) do 20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</si>
  <si>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70023027</t>
  </si>
  <si>
    <t>82</t>
  </si>
  <si>
    <t>9902400800</t>
  </si>
  <si>
    <t>Kolejnice - Doprava jednosměrná (např. nakupovaného materiálu) mechanizací o nosnosti přes 3,5 t objemnějšího kusového materiálu (prefabrikátů, stožárů, výhybek, rozvaděčů, vybouraných hmot atd.) do 150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</si>
  <si>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-823745820</t>
  </si>
  <si>
    <t>83</t>
  </si>
  <si>
    <t>9902401000</t>
  </si>
  <si>
    <t>Výhybky - Doprava jednosměrná (např. nakupovaného materiálu) mechanizací o nosnosti přes 3,5 t objemnějšího kusového materiálu (prefabrikátů, stožárů, výhybek, rozvaděčů, vybouraných hmot atd.) do 250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</si>
  <si>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-202412456</t>
  </si>
  <si>
    <t>84</t>
  </si>
  <si>
    <t>9903100100</t>
  </si>
  <si>
    <t>Dvoucestný bagr - 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</si>
  <si>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-778304599</t>
  </si>
  <si>
    <t>85</t>
  </si>
  <si>
    <t>9903200200</t>
  </si>
  <si>
    <t>ASP, SSP - Přeprava mechanizace na místo prováděných prací o hmotnosti přes 12 t do 200 km  Poznámka: 1. Ceny jsou určeny pro dopravu mechanizmů na místo prováděných prací po silnici i po kolejích.2. V ceně jsou započteny i náklady na zpáteční cestu dopravního prostředku. Měrnou jednotkou je kus přepravovaného stroje.</t>
  </si>
  <si>
    <t>495156206</t>
  </si>
  <si>
    <t>86</t>
  </si>
  <si>
    <t>9909000300</t>
  </si>
  <si>
    <t>Poplatek za likvidaci dřevěných kolejnicových podpor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</si>
  <si>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-466613258</t>
  </si>
  <si>
    <t>87</t>
  </si>
  <si>
    <t>9909000400</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</si>
  <si>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</si>
  <si>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-1988800374</t>
  </si>
  <si>
    <t>VRN</t>
  </si>
  <si>
    <t>Vedlejší rozpočtové náklady</t>
  </si>
  <si>
    <t>88</t>
  </si>
  <si>
    <t>022111011</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</si>
  <si>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</si>
  <si>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-1400982303</t>
  </si>
  <si>
    <t>89</t>
  </si>
  <si>
    <t>033131001</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</si>
  <si>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</si>
  <si>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-1187761722</t>
  </si>
  <si>
    <t>01.2 - Zabezpečovací zařízení</t>
  </si>
  <si>
    <t>M - Práce a dodávky M</t>
  </si>
  <si>
    <t xml:space="preserve">    46-M - Zemní práce při extr.mont.pracích</t>
  </si>
  <si>
    <t>Práce a dodávky M</t>
  </si>
  <si>
    <t>46-M</t>
  </si>
  <si>
    <t>Zemní práce při extr.mont.pracích</t>
  </si>
  <si>
    <t>460131114</t>
  </si>
  <si>
    <t>Hloubení nezapažených jam ručně včetně urovnání dna s přemístěním výkopku do vzdálenosti 3 m od okraje jámy nebo s naložením na dopravní prostředek v hornině třídy těžitelnosti II skupiny 4</t>
  </si>
  <si>
    <t>CS ÚRS 2021 01</t>
  </si>
  <si>
    <t>161024822</t>
  </si>
  <si>
    <t>460391124</t>
  </si>
  <si>
    <t>Zásyp jam ručně s uložením výkopku ve vrstvách a úpravou povrchu s přemístění sypaniny ze vzdálenosti do 10 m se zhutněním z horniny třídy těžitelnosti II skupiny 4</t>
  </si>
  <si>
    <t>1174412938</t>
  </si>
  <si>
    <t>7590145046</t>
  </si>
  <si>
    <t>Montáž závěru kabelového zabezpečovacího na zemní podpěru UPMP - úplná montáž závěru, zatažení kabelu, měření izolačního stavu, jednostranné číslování. Bez provedení zemních prací, zhotovení a zapojení kabelové formy</t>
  </si>
  <si>
    <t>2146118883</t>
  </si>
  <si>
    <t>7590147046</t>
  </si>
  <si>
    <t>Demontáž závěru kabelového zabezpečovacího na zemní podpěru UPMP</t>
  </si>
  <si>
    <t>1092140899</t>
  </si>
  <si>
    <t>7590525541</t>
  </si>
  <si>
    <t>Montáž smršťovací spojky Raychem bez pancíře na jednoplášťovém celoplastovém kabelu do 20 žil - nasazení manžety, spojení žil, převlečení manžety, nahřátí pro její tepelné smrštění, uložení spojky v jámě</t>
  </si>
  <si>
    <t>-1945232300</t>
  </si>
  <si>
    <t>7593500595</t>
  </si>
  <si>
    <t>Trasy kabelového vedení Kabelové krycí desky a pásy Fólie výstražná modrá š. 20cm (HM0673909991020)</t>
  </si>
  <si>
    <t>824181957</t>
  </si>
  <si>
    <t>7590521469</t>
  </si>
  <si>
    <t>Venkovní vedení kabelová - metalické sítě Plněné, párované s ochr. vodičem TCEKPFLE 7 P 1,0 D</t>
  </si>
  <si>
    <t>-130727097</t>
  </si>
  <si>
    <t>7590555136</t>
  </si>
  <si>
    <t>Montáž forma pro kabely TCEKPFLE, TCEKPFLEY, TCEKPFLEZE, TCEKPFLEZY do 7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</si>
  <si>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-1343969123</t>
  </si>
  <si>
    <t>7591017030</t>
  </si>
  <si>
    <t>Demontáž elektromotorického přestavníku z výhybky s kontrolou jazyků</t>
  </si>
  <si>
    <t>-156403960</t>
  </si>
  <si>
    <t>7591015036</t>
  </si>
  <si>
    <t>Montáž elektromotorického přestavníku na výhybce s kontrolou jazyků s upevněním ve žlabovém pražci - připevnění přestavníku do žlabového pražce a zatažení kabelu s kabelovou formou do kabelového závěru, mechanické přezkoušení chodu</t>
  </si>
  <si>
    <t>647538686</t>
  </si>
  <si>
    <t>7591080800</t>
  </si>
  <si>
    <t>Ostatní náhradní díly EP600 Spojnice přestavníková na křižovatkové  výhybce s čelisť.závěrem (CV031049006)</t>
  </si>
  <si>
    <t>-1224649872</t>
  </si>
  <si>
    <t>7591090010</t>
  </si>
  <si>
    <t>Díly pro zemní montáž přestavníků Deska základ.pod přestav. 700x460  (HM0592139997046)</t>
  </si>
  <si>
    <t>608914002</t>
  </si>
  <si>
    <t>7591045020</t>
  </si>
  <si>
    <t>Montáž pravítka kontrolního horního sestaveného</t>
  </si>
  <si>
    <t>9310808</t>
  </si>
  <si>
    <t>7591045030</t>
  </si>
  <si>
    <t>Montáž pravítka kontrolního dolního sestaveného</t>
  </si>
  <si>
    <t>1959134877</t>
  </si>
  <si>
    <t>7591047020</t>
  </si>
  <si>
    <t>Demontáž pravítka kontrolního horního sestaveného</t>
  </si>
  <si>
    <t>2011539257</t>
  </si>
  <si>
    <t>7591047030</t>
  </si>
  <si>
    <t>Demontáž pravítka kontrolního dolního sestaveného</t>
  </si>
  <si>
    <t>667187217</t>
  </si>
  <si>
    <t>7591085360</t>
  </si>
  <si>
    <t>Montáž ostatních náhradních dílů EP600 hadice přívodní přestavn.</t>
  </si>
  <si>
    <t>-1812377844</t>
  </si>
  <si>
    <t>7591087010</t>
  </si>
  <si>
    <t>Demontáž upevňovací soupravy s upevněním na pražci</t>
  </si>
  <si>
    <t>147070617</t>
  </si>
  <si>
    <t>7591095010</t>
  </si>
  <si>
    <t>Dodatečná montáž ohrazení pro elekromotorický přestavník s plastovou ohrádkou</t>
  </si>
  <si>
    <t>-1970584792</t>
  </si>
  <si>
    <t>7591090110</t>
  </si>
  <si>
    <t>Díly pro zemní montáž přestavníků Ohrádka přestavníku POP KPS (HM0321859992206)</t>
  </si>
  <si>
    <t>-694491589</t>
  </si>
  <si>
    <t>7594105040</t>
  </si>
  <si>
    <t>Montáž lanového propojení tlumivek na dřevěné pražce 1,9 nebo 2,4 m - propojení stykového transformátoru s kolejnicí nebo s dalším stykovým transformátorem lanovým propojením; usazení pražců nebo trámků mezi koleje nebo podél koleje; připevnění lana k pražcům nebo montážním trámkům</t>
  </si>
  <si>
    <t>-1256943995</t>
  </si>
  <si>
    <t>7594105042</t>
  </si>
  <si>
    <t>Montáž lanového propojení tlumivek na dřevěné pražce 3,7 nebo 4,2 m - propojení stykového transformátoru s kolejnicí nebo s dalším stykovým transformátorem lanovým propojením; usazení pražců nebo trámků mezi koleje nebo podél koleje; připevnění lana k pražcům nebo montážním trámkům</t>
  </si>
  <si>
    <t>1388651427</t>
  </si>
  <si>
    <t>7594205010</t>
  </si>
  <si>
    <t>Montáž stykového transformátoru jednoho DT olejového - usazení stykového transformátoru, montáž ochranných trubek, případně přídavných svorkovnic, jejich propojení a naplnění transformátoru olejem, montáž univerzálního úhelníku na střední vývod, propojení středních vývodů dvojice stykových transformátorů krátkým čtyřlanovým propojením, zatažení kabelů, nátěr, proměření izolačního stavu. Bez vyformování a zapojení kabelů, bez dodání svorkovnic, trubek, úhelníku a propojky</t>
  </si>
  <si>
    <t>-1851329604</t>
  </si>
  <si>
    <t>7594120570</t>
  </si>
  <si>
    <t>Lanové propojení s kombinací kolíkových a patkových ukončení LGI 1+1xFe14/240 norma 704609002 (HM0404223990322)</t>
  </si>
  <si>
    <t>284527278</t>
  </si>
  <si>
    <t>7594120580</t>
  </si>
  <si>
    <t>Lanové propojení s kombinací kolíkových a patkových ukončení LGI 1+1xFe14/370 norma 704609003 (HM0404223990323)</t>
  </si>
  <si>
    <t>-1499245476</t>
  </si>
  <si>
    <t>7594207010</t>
  </si>
  <si>
    <t>Demontáž stykového transformátoru DT olejového</t>
  </si>
  <si>
    <t>2063767772</t>
  </si>
  <si>
    <t>7598095070</t>
  </si>
  <si>
    <t>Přezkoušení a regulace elektromotorového přestavníku - přeměření napětí na svorkách přestavníku a přezkoušení třecí spojky, přezkoušení chodu výměny obou krajních poloh a se šuntováním výměnového obvodu, přezkoušení optických kontrol na řídícím pultě (JOP), přestavování výměny při stlačení pomocného tlačítka, vyzkoušení rozřezu výměny</t>
  </si>
  <si>
    <t>1625825371</t>
  </si>
  <si>
    <t>7598095546</t>
  </si>
  <si>
    <t>Vyhotovení protokolu UTZ pro SZZ reléové a elektronické do 10 výhybkových jednotek - vykonání prohlídky a zkoušky včetně vyhotovení protokolu podle vyhl. 100/1995 Sb., výhybkovou jednotkou (VJ) je jednoduchá výhybka bez rozlišení počtu přestavníků, spojka jsou 2 VJ, křižovatková výhybka 2 VJ, křižovatková s PHS 4 VJ, výkolejka s motorem 1 VJ</t>
  </si>
  <si>
    <t>-552209972</t>
  </si>
  <si>
    <t>023131011</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</si>
  <si>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</si>
  <si>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t>
  </si>
  <si>
    <t>-1619516685</t>
  </si>
  <si>
    <t>02.1 - VON</t>
  </si>
  <si>
    <t>022101001</t>
  </si>
  <si>
    <t>Geodetické práce Geodetické práce před opravou</t>
  </si>
  <si>
    <t>kpl</t>
  </si>
  <si>
    <t>-1332609685</t>
  </si>
  <si>
    <t>022101011</t>
  </si>
  <si>
    <t>Geodetické práce Geodetické práce v průběhu opravy</t>
  </si>
  <si>
    <t>187865097</t>
  </si>
  <si>
    <t>022101021</t>
  </si>
  <si>
    <t>Geodetické práce Geodetické práce po ukončení opravy</t>
  </si>
  <si>
    <t>33905298</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</si>
  <si>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</si>
  <si>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</si>
  <si>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130865474</t>
  </si>
  <si>
    <t>023112011</t>
  </si>
  <si>
    <t>Projektové práce Technický projekt zajištění PPK bez optimalizace nivelety/osy koleje trať dvoukolejná zajištění PPK - V cenách jsou obsaženy náklady na polohové zaměření, nivelaci, ověření párových zajišťovacích značek, zpracování projektu zajištění PPK, zpracování projektu zajištění dle předpisu SŽDC S3, díl III a štítky. PPK=prostorová poloha koleje</t>
  </si>
  <si>
    <t>637555958</t>
  </si>
  <si>
    <t>023121011</t>
  </si>
  <si>
    <t>Projekt provizorního stavu ukolejnění a kol. obvodů včetně realizace - Projektové práce Projektová dokumentace - přípravné práce Zjednodušený projekt opravy zabezpečovacích, sdělovacích, elektrických zařízení - V sazbě jsou započteny náklady na vyhotovení projektové dokumentace podle požadavku objednatele v rozsahu pro ohlášení podle požadavku objednatele.</t>
  </si>
  <si>
    <t>1598577447</t>
  </si>
  <si>
    <t>031101031</t>
  </si>
  <si>
    <t>Zařízení a vybavení staveniště vyjma dále jmenované práce včetně opatření na ochranu sousedních pozemků, včetně opatření na ochranu sousedních pozemků, informační tabule, dopravního značení na staveništi aj. při velikosti nákladů přes 5 do 20 mil. Kč</t>
  </si>
  <si>
    <t>338228515</t>
  </si>
  <si>
    <t>031111051</t>
  </si>
  <si>
    <t>Zařízení a vybavení staveniště pronájem ploch</t>
  </si>
  <si>
    <t>1406356965</t>
  </si>
  <si>
    <r>
      <t xml:space="preserve">Výhybka křižovatková smontovaná pražce dřevěné C60 1:9-190 </t>
    </r>
    <r>
      <rPr>
        <i/>
        <sz val="9"/>
        <color rgb="FFFF0000"/>
        <rFont val="Arial CE"/>
        <family val="2"/>
        <charset val="238"/>
      </rPr>
      <t>cenu neměnit - stanovena na základě předoobjednávky!!!</t>
    </r>
  </si>
  <si>
    <r>
      <t xml:space="preserve">Výhybka jednoduchá smontovaná pražce dřevěné J60 1:7,5-190-I levá </t>
    </r>
    <r>
      <rPr>
        <i/>
        <sz val="9"/>
        <color rgb="FFFF0000"/>
        <rFont val="Arial CE"/>
        <family val="2"/>
        <charset val="238"/>
      </rPr>
      <t>cenu neměnit - stanovena na základě předoobjednávky!!!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</si>
</sst>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u/>
      <sz val="11"/>
      <color theme="10"/>
      <name val="Calibri"/>
      <scheme val="minor"/>
    </font>
    <font>
      <i/>
      <sz val="9"/>
      <color rgb="FFFF0000"/>
      <name val="Arial CE"/>
      <family val="2"/>
      <charset val="238"/>
    </font>
    <font>
      <i/>
      <sz val="9"/>
      <color rgb="FF0000FF"/>
      <name val="Arial CE"/>
      <family val="2"/>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3" fillId="0" borderId="0" applyNumberFormat="0" applyFill="0" applyBorder="0" applyAlignment="0" applyProtection="0"/>
  </cellStyleXfs>
  <cellXfs count="21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1" fillId="0" borderId="0" xfId="0" applyFont="1" applyAlignment="1">
      <alignment horizontal="left" vertical="center"/>
    </xf>
    <xf numFmtId="0" fontId="10"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4"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4"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19" fillId="5" borderId="0" xfId="0" applyFont="1" applyFill="1" applyAlignment="1">
      <alignment horizontal="center" vertical="center"/>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1" fillId="0" borderId="0" xfId="0" applyFont="1" applyAlignment="1">
      <alignment horizontal="left" vertical="center"/>
    </xf>
    <xf numFmtId="0" fontId="21" fillId="0" borderId="0" xfId="0" applyFont="1" applyAlignment="1">
      <alignment vertical="center"/>
    </xf>
    <xf numFmtId="4" fontId="21" fillId="0" borderId="0" xfId="0" applyNumberFormat="1" applyFont="1" applyAlignment="1">
      <alignment vertical="center"/>
    </xf>
    <xf numFmtId="0" fontId="4" fillId="0" borderId="0" xfId="0" applyFont="1" applyAlignment="1">
      <alignment horizontal="center" vertical="center"/>
    </xf>
    <xf numFmtId="4" fontId="17" fillId="0" borderId="14" xfId="0" applyNumberFormat="1" applyFont="1" applyBorder="1" applyAlignment="1">
      <alignment vertical="center"/>
    </xf>
    <xf numFmtId="4" fontId="17" fillId="0" borderId="0" xfId="0" applyNumberFormat="1" applyFont="1" applyBorder="1" applyAlignment="1">
      <alignment vertical="center"/>
    </xf>
    <xf numFmtId="166" fontId="17" fillId="0" borderId="0" xfId="0" applyNumberFormat="1" applyFont="1" applyBorder="1" applyAlignment="1">
      <alignment vertical="center"/>
    </xf>
    <xf numFmtId="4" fontId="17" fillId="0" borderId="15" xfId="0" applyNumberFormat="1" applyFont="1" applyBorder="1" applyAlignment="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3" xfId="0" applyFont="1" applyBorder="1" applyAlignment="1">
      <alignment vertical="center"/>
    </xf>
    <xf numFmtId="0" fontId="24" fillId="0" borderId="0" xfId="0" applyFont="1" applyAlignment="1">
      <alignment vertical="center"/>
    </xf>
    <xf numFmtId="0" fontId="25" fillId="0" borderId="0" xfId="0" applyFont="1" applyAlignment="1">
      <alignment vertical="center"/>
    </xf>
    <xf numFmtId="0" fontId="3" fillId="0" borderId="0" xfId="0" applyFont="1" applyAlignment="1">
      <alignment horizontal="center" vertical="center"/>
    </xf>
    <xf numFmtId="4" fontId="26" fillId="0" borderId="14" xfId="0" applyNumberFormat="1" applyFont="1" applyBorder="1" applyAlignment="1">
      <alignment vertical="center"/>
    </xf>
    <xf numFmtId="4" fontId="26" fillId="0" borderId="0" xfId="0" applyNumberFormat="1" applyFont="1" applyBorder="1" applyAlignment="1">
      <alignment vertical="center"/>
    </xf>
    <xf numFmtId="166" fontId="26" fillId="0" borderId="0" xfId="0" applyNumberFormat="1" applyFont="1" applyBorder="1" applyAlignment="1">
      <alignment vertical="center"/>
    </xf>
    <xf numFmtId="4" fontId="26" fillId="0" borderId="15" xfId="0" applyNumberFormat="1" applyFont="1" applyBorder="1" applyAlignment="1">
      <alignment vertical="center"/>
    </xf>
    <xf numFmtId="0" fontId="5" fillId="0" borderId="0" xfId="0" applyFont="1" applyAlignment="1">
      <alignment horizontal="left" vertical="center"/>
    </xf>
    <xf numFmtId="4" fontId="26" fillId="0" borderId="19" xfId="0" applyNumberFormat="1" applyFont="1" applyBorder="1" applyAlignment="1">
      <alignment vertical="center"/>
    </xf>
    <xf numFmtId="4" fontId="26" fillId="0" borderId="20" xfId="0" applyNumberFormat="1" applyFont="1" applyBorder="1" applyAlignment="1">
      <alignment vertical="center"/>
    </xf>
    <xf numFmtId="166" fontId="26" fillId="0" borderId="20" xfId="0" applyNumberFormat="1" applyFont="1" applyBorder="1" applyAlignment="1">
      <alignment vertical="center"/>
    </xf>
    <xf numFmtId="4" fontId="26" fillId="0" borderId="21" xfId="0" applyNumberFormat="1" applyFont="1" applyBorder="1" applyAlignment="1">
      <alignment vertical="center"/>
    </xf>
    <xf numFmtId="0" fontId="27"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4" fillId="0" borderId="0" xfId="0" applyFont="1" applyAlignment="1">
      <alignment horizontal="lef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19" fillId="5" borderId="0" xfId="0" applyFont="1" applyFill="1" applyAlignment="1">
      <alignment horizontal="left" vertical="center"/>
    </xf>
    <xf numFmtId="0" fontId="19" fillId="5" borderId="0" xfId="0" applyFont="1" applyFill="1" applyAlignment="1">
      <alignment horizontal="right" vertical="center"/>
    </xf>
    <xf numFmtId="0" fontId="28"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9" fillId="5" borderId="16" xfId="0" applyFont="1" applyFill="1" applyBorder="1" applyAlignment="1">
      <alignment horizontal="center" vertical="center" wrapText="1"/>
    </xf>
    <xf numFmtId="0" fontId="19" fillId="5" borderId="17" xfId="0" applyFont="1" applyFill="1" applyBorder="1" applyAlignment="1">
      <alignment horizontal="center" vertical="center" wrapText="1"/>
    </xf>
    <xf numFmtId="0" fontId="19"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1" fillId="0" borderId="0" xfId="0" applyNumberFormat="1" applyFont="1" applyAlignment="1"/>
    <xf numFmtId="166" fontId="29" fillId="0" borderId="12" xfId="0" applyNumberFormat="1" applyFont="1" applyBorder="1" applyAlignment="1"/>
    <xf numFmtId="166" fontId="29" fillId="0" borderId="13" xfId="0" applyNumberFormat="1" applyFont="1" applyBorder="1" applyAlignment="1"/>
    <xf numFmtId="4" fontId="30"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19" fillId="0" borderId="22" xfId="0" applyFont="1" applyBorder="1" applyAlignment="1" applyProtection="1">
      <alignment horizontal="center" vertical="center"/>
      <protection locked="0"/>
    </xf>
    <xf numFmtId="49" fontId="19" fillId="0" borderId="22" xfId="0" applyNumberFormat="1" applyFont="1" applyBorder="1" applyAlignment="1" applyProtection="1">
      <alignment horizontal="left" vertical="center" wrapText="1"/>
      <protection locked="0"/>
    </xf>
    <xf numFmtId="0" fontId="19" fillId="0" borderId="22" xfId="0" applyFont="1" applyBorder="1" applyAlignment="1" applyProtection="1">
      <alignment horizontal="left" vertical="center" wrapText="1"/>
      <protection locked="0"/>
    </xf>
    <xf numFmtId="0" fontId="19" fillId="0" borderId="22" xfId="0" applyFont="1" applyBorder="1" applyAlignment="1" applyProtection="1">
      <alignment horizontal="center" vertical="center" wrapText="1"/>
      <protection locked="0"/>
    </xf>
    <xf numFmtId="167" fontId="19" fillId="0" borderId="22" xfId="0" applyNumberFormat="1" applyFont="1" applyBorder="1" applyAlignment="1" applyProtection="1">
      <alignment vertical="center"/>
      <protection locked="0"/>
    </xf>
    <xf numFmtId="4" fontId="19" fillId="3"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protection locked="0"/>
    </xf>
    <xf numFmtId="0" fontId="20" fillId="3" borderId="14" xfId="0" applyFont="1" applyFill="1" applyBorder="1" applyAlignment="1" applyProtection="1">
      <alignment horizontal="left" vertical="center"/>
      <protection locked="0"/>
    </xf>
    <xf numFmtId="0" fontId="20" fillId="0" borderId="0" xfId="0" applyFont="1" applyBorder="1" applyAlignment="1">
      <alignment horizontal="center" vertical="center"/>
    </xf>
    <xf numFmtId="166" fontId="20" fillId="0" borderId="0" xfId="0" applyNumberFormat="1" applyFont="1" applyBorder="1" applyAlignment="1">
      <alignment vertical="center"/>
    </xf>
    <xf numFmtId="166" fontId="20" fillId="0" borderId="15" xfId="0" applyNumberFormat="1" applyFont="1" applyBorder="1" applyAlignment="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1" fillId="0" borderId="22" xfId="0" applyFont="1" applyBorder="1" applyAlignment="1" applyProtection="1">
      <alignment horizontal="center" vertical="center"/>
      <protection locked="0"/>
    </xf>
    <xf numFmtId="49" fontId="31" fillId="0" borderId="22" xfId="0" applyNumberFormat="1" applyFont="1" applyBorder="1" applyAlignment="1" applyProtection="1">
      <alignment horizontal="left" vertical="center" wrapText="1"/>
      <protection locked="0"/>
    </xf>
    <xf numFmtId="0" fontId="31" fillId="0" borderId="22" xfId="0" applyFont="1" applyBorder="1" applyAlignment="1" applyProtection="1">
      <alignment horizontal="left" vertical="center" wrapText="1"/>
      <protection locked="0"/>
    </xf>
    <xf numFmtId="0" fontId="31" fillId="0" borderId="22" xfId="0" applyFont="1" applyBorder="1" applyAlignment="1" applyProtection="1">
      <alignment horizontal="center" vertical="center" wrapText="1"/>
      <protection locked="0"/>
    </xf>
    <xf numFmtId="167" fontId="31" fillId="0" borderId="22" xfId="0" applyNumberFormat="1" applyFont="1" applyBorder="1" applyAlignment="1" applyProtection="1">
      <alignment vertical="center"/>
      <protection locked="0"/>
    </xf>
    <xf numFmtId="4" fontId="31" fillId="3" borderId="22" xfId="0" applyNumberFormat="1" applyFont="1" applyFill="1" applyBorder="1" applyAlignment="1" applyProtection="1">
      <alignment vertical="center"/>
      <protection locked="0"/>
    </xf>
    <xf numFmtId="4" fontId="31" fillId="0" borderId="22" xfId="0" applyNumberFormat="1" applyFont="1" applyBorder="1" applyAlignment="1" applyProtection="1">
      <alignment vertical="center"/>
      <protection locked="0"/>
    </xf>
    <xf numFmtId="0" fontId="32" fillId="0" borderId="3" xfId="0" applyFont="1" applyBorder="1" applyAlignment="1">
      <alignment vertical="center"/>
    </xf>
    <xf numFmtId="0" fontId="31" fillId="3" borderId="14" xfId="0" applyFont="1" applyFill="1" applyBorder="1" applyAlignment="1" applyProtection="1">
      <alignment horizontal="left" vertical="center"/>
      <protection locked="0"/>
    </xf>
    <xf numFmtId="0" fontId="31" fillId="0" borderId="0" xfId="0" applyFont="1" applyBorder="1" applyAlignment="1">
      <alignment horizontal="center" vertical="center"/>
    </xf>
    <xf numFmtId="0" fontId="20" fillId="3" borderId="19" xfId="0" applyFont="1" applyFill="1" applyBorder="1" applyAlignment="1" applyProtection="1">
      <alignment horizontal="left" vertical="center"/>
      <protection locked="0"/>
    </xf>
    <xf numFmtId="0" fontId="20" fillId="0" borderId="20" xfId="0" applyFont="1" applyBorder="1" applyAlignment="1">
      <alignment horizontal="center" vertical="center"/>
    </xf>
    <xf numFmtId="0" fontId="0" fillId="0" borderId="20" xfId="0" applyFont="1" applyBorder="1" applyAlignment="1">
      <alignment vertical="center"/>
    </xf>
    <xf numFmtId="166" fontId="20" fillId="0" borderId="20" xfId="0" applyNumberFormat="1" applyFont="1" applyBorder="1" applyAlignment="1">
      <alignment vertical="center"/>
    </xf>
    <xf numFmtId="166" fontId="20" fillId="0" borderId="21" xfId="0" applyNumberFormat="1" applyFont="1" applyBorder="1" applyAlignment="1">
      <alignment vertical="center"/>
    </xf>
    <xf numFmtId="167" fontId="19" fillId="3" borderId="22" xfId="0" applyNumberFormat="1" applyFont="1" applyFill="1" applyBorder="1" applyAlignment="1" applyProtection="1">
      <alignment vertical="center"/>
      <protection locked="0"/>
    </xf>
    <xf numFmtId="0" fontId="13" fillId="0" borderId="0" xfId="0" applyFont="1" applyAlignment="1">
      <alignment horizontal="left" vertical="top" wrapText="1"/>
    </xf>
    <xf numFmtId="0" fontId="13" fillId="0" borderId="0" xfId="0" applyFont="1" applyAlignment="1">
      <alignment horizontal="left" vertical="center"/>
    </xf>
    <xf numFmtId="0" fontId="15"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4"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4" fontId="15"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4" borderId="7" xfId="0" applyFont="1" applyFill="1" applyBorder="1" applyAlignment="1">
      <alignment horizontal="left" vertical="center"/>
    </xf>
    <xf numFmtId="0" fontId="0" fillId="4" borderId="7" xfId="0" applyFont="1" applyFill="1" applyBorder="1" applyAlignment="1">
      <alignmen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19" fillId="5" borderId="6" xfId="0" applyFont="1" applyFill="1" applyBorder="1" applyAlignment="1">
      <alignment horizontal="center" vertical="center"/>
    </xf>
    <xf numFmtId="0" fontId="19" fillId="5" borderId="7" xfId="0" applyFont="1" applyFill="1" applyBorder="1" applyAlignment="1">
      <alignment horizontal="left" vertical="center"/>
    </xf>
    <xf numFmtId="0" fontId="19" fillId="5" borderId="7" xfId="0" applyFont="1" applyFill="1" applyBorder="1" applyAlignment="1">
      <alignment horizontal="center" vertical="center"/>
    </xf>
    <xf numFmtId="0" fontId="19" fillId="5" borderId="7" xfId="0" applyFont="1" applyFill="1" applyBorder="1" applyAlignment="1">
      <alignment horizontal="right" vertical="center"/>
    </xf>
    <xf numFmtId="0" fontId="19" fillId="5" borderId="8" xfId="0" applyFont="1" applyFill="1" applyBorder="1" applyAlignment="1">
      <alignment horizontal="left" vertical="center"/>
    </xf>
    <xf numFmtId="4" fontId="25" fillId="0" borderId="0" xfId="0" applyNumberFormat="1" applyFont="1" applyAlignment="1">
      <alignment vertical="center"/>
    </xf>
    <xf numFmtId="0" fontId="25" fillId="0" borderId="0" xfId="0" applyFont="1" applyAlignment="1">
      <alignment vertical="center"/>
    </xf>
    <xf numFmtId="0" fontId="24" fillId="0" borderId="0" xfId="0" applyFont="1" applyAlignment="1">
      <alignment horizontal="left" vertical="center" wrapText="1"/>
    </xf>
    <xf numFmtId="4" fontId="21" fillId="0" borderId="0" xfId="0" applyNumberFormat="1" applyFont="1" applyAlignment="1">
      <alignment horizontal="right" vertical="center"/>
    </xf>
    <xf numFmtId="4" fontId="21" fillId="0" borderId="0" xfId="0" applyNumberFormat="1" applyFont="1" applyAlignment="1">
      <alignment vertical="center"/>
    </xf>
    <xf numFmtId="0" fontId="10" fillId="2" borderId="0" xfId="0" applyFont="1" applyFill="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2" fillId="3" borderId="0" xfId="0" applyFont="1" applyFill="1" applyAlignment="1" applyProtection="1">
      <alignment horizontal="left" vertical="center"/>
      <protection locked="0"/>
    </xf>
    <xf numFmtId="0" fontId="35" fillId="0" borderId="22" xfId="0" applyFont="1" applyBorder="1" applyAlignment="1" applyProtection="1">
      <alignment horizontal="left" vertical="center"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9"/>
  <sheetViews>
    <sheetView showGridLines="0" tabSelected="1"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3" t="s">
        <v>0</v>
      </c>
      <c r="AZ1" s="13" t="s">
        <v>1</v>
      </c>
      <c r="BA1" s="13" t="s">
        <v>2</v>
      </c>
      <c r="BB1" s="13" t="s">
        <v>1</v>
      </c>
      <c r="BT1" s="13" t="s">
        <v>3</v>
      </c>
      <c r="BU1" s="13" t="s">
        <v>3</v>
      </c>
      <c r="BV1" s="13" t="s">
        <v>4</v>
      </c>
    </row>
    <row r="2" spans="1:74" s="1" customFormat="1" ht="36.950000000000003" customHeight="1">
      <c r="AR2" s="208" t="s">
        <v>5</v>
      </c>
      <c r="AS2" s="174"/>
      <c r="AT2" s="174"/>
      <c r="AU2" s="174"/>
      <c r="AV2" s="174"/>
      <c r="AW2" s="174"/>
      <c r="AX2" s="174"/>
      <c r="AY2" s="174"/>
      <c r="AZ2" s="174"/>
      <c r="BA2" s="174"/>
      <c r="BB2" s="174"/>
      <c r="BC2" s="174"/>
      <c r="BD2" s="174"/>
      <c r="BE2" s="174"/>
      <c r="BS2" s="14" t="s">
        <v>6</v>
      </c>
      <c r="BT2" s="14" t="s">
        <v>7</v>
      </c>
    </row>
    <row r="3" spans="1:74" s="1" customFormat="1" ht="6.95"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pans="1:74" s="1" customFormat="1" ht="24.95" customHeight="1">
      <c r="B4" s="17"/>
      <c r="D4" s="18" t="s">
        <v>9</v>
      </c>
      <c r="AR4" s="17"/>
      <c r="AS4" s="19" t="s">
        <v>10</v>
      </c>
      <c r="BE4" s="20" t="s">
        <v>11</v>
      </c>
      <c r="BS4" s="14" t="s">
        <v>12</v>
      </c>
    </row>
    <row r="5" spans="1:74" s="1" customFormat="1" ht="12" customHeight="1">
      <c r="B5" s="17"/>
      <c r="D5" s="21" t="s">
        <v>13</v>
      </c>
      <c r="K5" s="173" t="s">
        <v>14</v>
      </c>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R5" s="17"/>
      <c r="BE5" s="170" t="s">
        <v>15</v>
      </c>
      <c r="BS5" s="14" t="s">
        <v>6</v>
      </c>
    </row>
    <row r="6" spans="1:74" s="1" customFormat="1" ht="36.950000000000003" customHeight="1">
      <c r="B6" s="17"/>
      <c r="D6" s="23" t="s">
        <v>16</v>
      </c>
      <c r="K6" s="175" t="s">
        <v>17</v>
      </c>
      <c r="L6" s="174"/>
      <c r="M6" s="174"/>
      <c r="N6" s="174"/>
      <c r="O6" s="174"/>
      <c r="P6" s="174"/>
      <c r="Q6" s="174"/>
      <c r="R6" s="174"/>
      <c r="S6" s="174"/>
      <c r="T6" s="174"/>
      <c r="U6" s="174"/>
      <c r="V6" s="174"/>
      <c r="W6" s="174"/>
      <c r="X6" s="174"/>
      <c r="Y6" s="174"/>
      <c r="Z6" s="174"/>
      <c r="AA6" s="174"/>
      <c r="AB6" s="174"/>
      <c r="AC6" s="174"/>
      <c r="AD6" s="174"/>
      <c r="AE6" s="174"/>
      <c r="AF6" s="174"/>
      <c r="AG6" s="174"/>
      <c r="AH6" s="174"/>
      <c r="AI6" s="174"/>
      <c r="AJ6" s="174"/>
      <c r="AK6" s="174"/>
      <c r="AL6" s="174"/>
      <c r="AM6" s="174"/>
      <c r="AN6" s="174"/>
      <c r="AO6" s="174"/>
      <c r="AR6" s="17"/>
      <c r="BE6" s="171"/>
      <c r="BS6" s="14" t="s">
        <v>6</v>
      </c>
    </row>
    <row r="7" spans="1:74" s="1" customFormat="1" ht="12" customHeight="1">
      <c r="B7" s="17"/>
      <c r="D7" s="24" t="s">
        <v>18</v>
      </c>
      <c r="K7" s="22" t="s">
        <v>1</v>
      </c>
      <c r="AK7" s="24" t="s">
        <v>19</v>
      </c>
      <c r="AN7" s="22" t="s">
        <v>1</v>
      </c>
      <c r="AR7" s="17"/>
      <c r="BE7" s="171"/>
      <c r="BS7" s="14" t="s">
        <v>6</v>
      </c>
    </row>
    <row r="8" spans="1:74" s="1" customFormat="1" ht="12" customHeight="1">
      <c r="B8" s="17"/>
      <c r="D8" s="24" t="s">
        <v>20</v>
      </c>
      <c r="K8" s="22" t="s">
        <v>21</v>
      </c>
      <c r="AK8" s="24" t="s">
        <v>22</v>
      </c>
      <c r="AN8" s="25" t="s">
        <v>23</v>
      </c>
      <c r="AR8" s="17"/>
      <c r="BE8" s="171"/>
      <c r="BS8" s="14" t="s">
        <v>6</v>
      </c>
    </row>
    <row r="9" spans="1:74" s="1" customFormat="1" ht="14.45" customHeight="1">
      <c r="B9" s="17"/>
      <c r="AR9" s="17"/>
      <c r="BE9" s="171"/>
      <c r="BS9" s="14" t="s">
        <v>6</v>
      </c>
    </row>
    <row r="10" spans="1:74" s="1" customFormat="1" ht="12" customHeight="1">
      <c r="B10" s="17"/>
      <c r="D10" s="24" t="s">
        <v>24</v>
      </c>
      <c r="AK10" s="24" t="s">
        <v>25</v>
      </c>
      <c r="AN10" s="22" t="s">
        <v>26</v>
      </c>
      <c r="AR10" s="17"/>
      <c r="BE10" s="171"/>
      <c r="BS10" s="14" t="s">
        <v>6</v>
      </c>
    </row>
    <row r="11" spans="1:74" s="1" customFormat="1" ht="18.399999999999999" customHeight="1">
      <c r="B11" s="17"/>
      <c r="E11" s="22" t="s">
        <v>27</v>
      </c>
      <c r="AK11" s="24" t="s">
        <v>28</v>
      </c>
      <c r="AN11" s="22" t="s">
        <v>29</v>
      </c>
      <c r="AR11" s="17"/>
      <c r="BE11" s="171"/>
      <c r="BS11" s="14" t="s">
        <v>6</v>
      </c>
    </row>
    <row r="12" spans="1:74" s="1" customFormat="1" ht="6.95" customHeight="1">
      <c r="B12" s="17"/>
      <c r="AR12" s="17"/>
      <c r="BE12" s="171"/>
      <c r="BS12" s="14" t="s">
        <v>6</v>
      </c>
    </row>
    <row r="13" spans="1:74" s="1" customFormat="1" ht="12" customHeight="1">
      <c r="B13" s="17"/>
      <c r="D13" s="24" t="s">
        <v>30</v>
      </c>
      <c r="AK13" s="24" t="s">
        <v>25</v>
      </c>
      <c r="AN13" s="26" t="s">
        <v>31</v>
      </c>
      <c r="AR13" s="17"/>
      <c r="BE13" s="171"/>
      <c r="BS13" s="14" t="s">
        <v>6</v>
      </c>
    </row>
    <row r="14" spans="1:74">
      <c r="B14" s="17"/>
      <c r="E14" s="176" t="s">
        <v>31</v>
      </c>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177"/>
      <c r="AD14" s="177"/>
      <c r="AE14" s="177"/>
      <c r="AF14" s="177"/>
      <c r="AG14" s="177"/>
      <c r="AH14" s="177"/>
      <c r="AI14" s="177"/>
      <c r="AJ14" s="177"/>
      <c r="AK14" s="24" t="s">
        <v>28</v>
      </c>
      <c r="AN14" s="26" t="s">
        <v>31</v>
      </c>
      <c r="AR14" s="17"/>
      <c r="BE14" s="171"/>
      <c r="BS14" s="14" t="s">
        <v>6</v>
      </c>
    </row>
    <row r="15" spans="1:74" s="1" customFormat="1" ht="6.95" customHeight="1">
      <c r="B15" s="17"/>
      <c r="AR15" s="17"/>
      <c r="BE15" s="171"/>
      <c r="BS15" s="14" t="s">
        <v>3</v>
      </c>
    </row>
    <row r="16" spans="1:74" s="1" customFormat="1" ht="12" customHeight="1">
      <c r="B16" s="17"/>
      <c r="D16" s="24" t="s">
        <v>32</v>
      </c>
      <c r="AK16" s="24" t="s">
        <v>25</v>
      </c>
      <c r="AN16" s="22" t="s">
        <v>1</v>
      </c>
      <c r="AR16" s="17"/>
      <c r="BE16" s="171"/>
      <c r="BS16" s="14" t="s">
        <v>3</v>
      </c>
    </row>
    <row r="17" spans="1:71" s="1" customFormat="1" ht="18.399999999999999" customHeight="1">
      <c r="B17" s="17"/>
      <c r="E17" s="22" t="s">
        <v>33</v>
      </c>
      <c r="AK17" s="24" t="s">
        <v>28</v>
      </c>
      <c r="AN17" s="22" t="s">
        <v>1</v>
      </c>
      <c r="AR17" s="17"/>
      <c r="BE17" s="171"/>
      <c r="BS17" s="14" t="s">
        <v>34</v>
      </c>
    </row>
    <row r="18" spans="1:71" s="1" customFormat="1" ht="6.95" customHeight="1">
      <c r="B18" s="17"/>
      <c r="AR18" s="17"/>
      <c r="BE18" s="171"/>
      <c r="BS18" s="14" t="s">
        <v>6</v>
      </c>
    </row>
    <row r="19" spans="1:71" s="1" customFormat="1" ht="12" customHeight="1">
      <c r="B19" s="17"/>
      <c r="D19" s="24" t="s">
        <v>35</v>
      </c>
      <c r="AK19" s="24" t="s">
        <v>25</v>
      </c>
      <c r="AN19" s="22" t="s">
        <v>1</v>
      </c>
      <c r="AR19" s="17"/>
      <c r="BE19" s="171"/>
      <c r="BS19" s="14" t="s">
        <v>6</v>
      </c>
    </row>
    <row r="20" spans="1:71" s="1" customFormat="1" ht="18.399999999999999" customHeight="1">
      <c r="B20" s="17"/>
      <c r="E20" s="22" t="s">
        <v>33</v>
      </c>
      <c r="AK20" s="24" t="s">
        <v>28</v>
      </c>
      <c r="AN20" s="22" t="s">
        <v>1</v>
      </c>
      <c r="AR20" s="17"/>
      <c r="BE20" s="171"/>
      <c r="BS20" s="14" t="s">
        <v>3</v>
      </c>
    </row>
    <row r="21" spans="1:71" s="1" customFormat="1" ht="6.95" customHeight="1">
      <c r="B21" s="17"/>
      <c r="AR21" s="17"/>
      <c r="BE21" s="171"/>
    </row>
    <row r="22" spans="1:71" s="1" customFormat="1" ht="12" customHeight="1">
      <c r="B22" s="17"/>
      <c r="D22" s="24" t="s">
        <v>36</v>
      </c>
      <c r="AR22" s="17"/>
      <c r="BE22" s="171"/>
    </row>
    <row r="23" spans="1:71" s="1" customFormat="1" ht="16.5" customHeight="1">
      <c r="B23" s="17"/>
      <c r="E23" s="178" t="s">
        <v>1</v>
      </c>
      <c r="F23" s="178"/>
      <c r="G23" s="178"/>
      <c r="H23" s="178"/>
      <c r="I23" s="178"/>
      <c r="J23" s="178"/>
      <c r="K23" s="178"/>
      <c r="L23" s="178"/>
      <c r="M23" s="178"/>
      <c r="N23" s="178"/>
      <c r="O23" s="178"/>
      <c r="P23" s="178"/>
      <c r="Q23" s="178"/>
      <c r="R23" s="178"/>
      <c r="S23" s="178"/>
      <c r="T23" s="178"/>
      <c r="U23" s="178"/>
      <c r="V23" s="178"/>
      <c r="W23" s="178"/>
      <c r="X23" s="178"/>
      <c r="Y23" s="178"/>
      <c r="Z23" s="178"/>
      <c r="AA23" s="178"/>
      <c r="AB23" s="178"/>
      <c r="AC23" s="178"/>
      <c r="AD23" s="178"/>
      <c r="AE23" s="178"/>
      <c r="AF23" s="178"/>
      <c r="AG23" s="178"/>
      <c r="AH23" s="178"/>
      <c r="AI23" s="178"/>
      <c r="AJ23" s="178"/>
      <c r="AK23" s="178"/>
      <c r="AL23" s="178"/>
      <c r="AM23" s="178"/>
      <c r="AN23" s="178"/>
      <c r="AR23" s="17"/>
      <c r="BE23" s="171"/>
    </row>
    <row r="24" spans="1:71" s="1" customFormat="1" ht="6.95" customHeight="1">
      <c r="B24" s="17"/>
      <c r="AR24" s="17"/>
      <c r="BE24" s="171"/>
    </row>
    <row r="25" spans="1:71" s="1" customFormat="1" ht="6.95" customHeight="1">
      <c r="B25" s="17"/>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R25" s="17"/>
      <c r="BE25" s="171"/>
    </row>
    <row r="26" spans="1:71" s="2" customFormat="1" ht="25.9" customHeight="1">
      <c r="A26" s="29"/>
      <c r="B26" s="30"/>
      <c r="C26" s="29"/>
      <c r="D26" s="31" t="s">
        <v>37</v>
      </c>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179">
        <f>ROUND(AG94,2)</f>
        <v>8132700</v>
      </c>
      <c r="AL26" s="180"/>
      <c r="AM26" s="180"/>
      <c r="AN26" s="180"/>
      <c r="AO26" s="180"/>
      <c r="AP26" s="29"/>
      <c r="AQ26" s="29"/>
      <c r="AR26" s="30"/>
      <c r="BE26" s="171"/>
    </row>
    <row r="27" spans="1:71" s="2" customFormat="1" ht="6.95" customHeight="1">
      <c r="A27" s="29"/>
      <c r="B27" s="30"/>
      <c r="C27" s="29"/>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30"/>
      <c r="BE27" s="171"/>
    </row>
    <row r="28" spans="1:71" s="2" customFormat="1">
      <c r="A28" s="29"/>
      <c r="B28" s="30"/>
      <c r="C28" s="29"/>
      <c r="D28" s="29"/>
      <c r="E28" s="29"/>
      <c r="F28" s="29"/>
      <c r="G28" s="29"/>
      <c r="H28" s="29"/>
      <c r="I28" s="29"/>
      <c r="J28" s="29"/>
      <c r="K28" s="29"/>
      <c r="L28" s="181" t="s">
        <v>38</v>
      </c>
      <c r="M28" s="181"/>
      <c r="N28" s="181"/>
      <c r="O28" s="181"/>
      <c r="P28" s="181"/>
      <c r="Q28" s="29"/>
      <c r="R28" s="29"/>
      <c r="S28" s="29"/>
      <c r="T28" s="29"/>
      <c r="U28" s="29"/>
      <c r="V28" s="29"/>
      <c r="W28" s="181" t="s">
        <v>39</v>
      </c>
      <c r="X28" s="181"/>
      <c r="Y28" s="181"/>
      <c r="Z28" s="181"/>
      <c r="AA28" s="181"/>
      <c r="AB28" s="181"/>
      <c r="AC28" s="181"/>
      <c r="AD28" s="181"/>
      <c r="AE28" s="181"/>
      <c r="AF28" s="29"/>
      <c r="AG28" s="29"/>
      <c r="AH28" s="29"/>
      <c r="AI28" s="29"/>
      <c r="AJ28" s="29"/>
      <c r="AK28" s="181" t="s">
        <v>40</v>
      </c>
      <c r="AL28" s="181"/>
      <c r="AM28" s="181"/>
      <c r="AN28" s="181"/>
      <c r="AO28" s="181"/>
      <c r="AP28" s="29"/>
      <c r="AQ28" s="29"/>
      <c r="AR28" s="30"/>
      <c r="BE28" s="171"/>
    </row>
    <row r="29" spans="1:71" s="3" customFormat="1" ht="14.45" customHeight="1">
      <c r="B29" s="34"/>
      <c r="D29" s="24" t="s">
        <v>41</v>
      </c>
      <c r="F29" s="24" t="s">
        <v>42</v>
      </c>
      <c r="L29" s="184">
        <v>0.21</v>
      </c>
      <c r="M29" s="183"/>
      <c r="N29" s="183"/>
      <c r="O29" s="183"/>
      <c r="P29" s="183"/>
      <c r="W29" s="182">
        <f>ROUND(AZ94, 2)</f>
        <v>8132700</v>
      </c>
      <c r="X29" s="183"/>
      <c r="Y29" s="183"/>
      <c r="Z29" s="183"/>
      <c r="AA29" s="183"/>
      <c r="AB29" s="183"/>
      <c r="AC29" s="183"/>
      <c r="AD29" s="183"/>
      <c r="AE29" s="183"/>
      <c r="AK29" s="182">
        <f>ROUND(AV94, 2)</f>
        <v>1707867</v>
      </c>
      <c r="AL29" s="183"/>
      <c r="AM29" s="183"/>
      <c r="AN29" s="183"/>
      <c r="AO29" s="183"/>
      <c r="AR29" s="34"/>
      <c r="BE29" s="172"/>
    </row>
    <row r="30" spans="1:71" s="3" customFormat="1" ht="14.45" customHeight="1">
      <c r="B30" s="34"/>
      <c r="F30" s="24" t="s">
        <v>43</v>
      </c>
      <c r="L30" s="184">
        <v>0.15</v>
      </c>
      <c r="M30" s="183"/>
      <c r="N30" s="183"/>
      <c r="O30" s="183"/>
      <c r="P30" s="183"/>
      <c r="W30" s="182">
        <f>ROUND(BA94, 2)</f>
        <v>0</v>
      </c>
      <c r="X30" s="183"/>
      <c r="Y30" s="183"/>
      <c r="Z30" s="183"/>
      <c r="AA30" s="183"/>
      <c r="AB30" s="183"/>
      <c r="AC30" s="183"/>
      <c r="AD30" s="183"/>
      <c r="AE30" s="183"/>
      <c r="AK30" s="182">
        <f>ROUND(AW94, 2)</f>
        <v>0</v>
      </c>
      <c r="AL30" s="183"/>
      <c r="AM30" s="183"/>
      <c r="AN30" s="183"/>
      <c r="AO30" s="183"/>
      <c r="AR30" s="34"/>
      <c r="BE30" s="172"/>
    </row>
    <row r="31" spans="1:71" s="3" customFormat="1" ht="14.45" hidden="1" customHeight="1">
      <c r="B31" s="34"/>
      <c r="F31" s="24" t="s">
        <v>44</v>
      </c>
      <c r="L31" s="184">
        <v>0.21</v>
      </c>
      <c r="M31" s="183"/>
      <c r="N31" s="183"/>
      <c r="O31" s="183"/>
      <c r="P31" s="183"/>
      <c r="W31" s="182">
        <f>ROUND(BB94, 2)</f>
        <v>0</v>
      </c>
      <c r="X31" s="183"/>
      <c r="Y31" s="183"/>
      <c r="Z31" s="183"/>
      <c r="AA31" s="183"/>
      <c r="AB31" s="183"/>
      <c r="AC31" s="183"/>
      <c r="AD31" s="183"/>
      <c r="AE31" s="183"/>
      <c r="AK31" s="182">
        <v>0</v>
      </c>
      <c r="AL31" s="183"/>
      <c r="AM31" s="183"/>
      <c r="AN31" s="183"/>
      <c r="AO31" s="183"/>
      <c r="AR31" s="34"/>
      <c r="BE31" s="172"/>
    </row>
    <row r="32" spans="1:71" s="3" customFormat="1" ht="14.45" hidden="1" customHeight="1">
      <c r="B32" s="34"/>
      <c r="F32" s="24" t="s">
        <v>45</v>
      </c>
      <c r="L32" s="184">
        <v>0.15</v>
      </c>
      <c r="M32" s="183"/>
      <c r="N32" s="183"/>
      <c r="O32" s="183"/>
      <c r="P32" s="183"/>
      <c r="W32" s="182">
        <f>ROUND(BC94, 2)</f>
        <v>0</v>
      </c>
      <c r="X32" s="183"/>
      <c r="Y32" s="183"/>
      <c r="Z32" s="183"/>
      <c r="AA32" s="183"/>
      <c r="AB32" s="183"/>
      <c r="AC32" s="183"/>
      <c r="AD32" s="183"/>
      <c r="AE32" s="183"/>
      <c r="AK32" s="182">
        <v>0</v>
      </c>
      <c r="AL32" s="183"/>
      <c r="AM32" s="183"/>
      <c r="AN32" s="183"/>
      <c r="AO32" s="183"/>
      <c r="AR32" s="34"/>
      <c r="BE32" s="172"/>
    </row>
    <row r="33" spans="1:57" s="3" customFormat="1" ht="14.45" hidden="1" customHeight="1">
      <c r="B33" s="34"/>
      <c r="F33" s="24" t="s">
        <v>46</v>
      </c>
      <c r="L33" s="184">
        <v>0</v>
      </c>
      <c r="M33" s="183"/>
      <c r="N33" s="183"/>
      <c r="O33" s="183"/>
      <c r="P33" s="183"/>
      <c r="W33" s="182">
        <f>ROUND(BD94, 2)</f>
        <v>0</v>
      </c>
      <c r="X33" s="183"/>
      <c r="Y33" s="183"/>
      <c r="Z33" s="183"/>
      <c r="AA33" s="183"/>
      <c r="AB33" s="183"/>
      <c r="AC33" s="183"/>
      <c r="AD33" s="183"/>
      <c r="AE33" s="183"/>
      <c r="AK33" s="182">
        <v>0</v>
      </c>
      <c r="AL33" s="183"/>
      <c r="AM33" s="183"/>
      <c r="AN33" s="183"/>
      <c r="AO33" s="183"/>
      <c r="AR33" s="34"/>
      <c r="BE33" s="172"/>
    </row>
    <row r="34" spans="1:57" s="2" customFormat="1" ht="6.95" customHeight="1">
      <c r="A34" s="29"/>
      <c r="B34" s="30"/>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30"/>
      <c r="BE34" s="171"/>
    </row>
    <row r="35" spans="1:57" s="2" customFormat="1" ht="25.9" customHeight="1">
      <c r="A35" s="29"/>
      <c r="B35" s="30"/>
      <c r="C35" s="35"/>
      <c r="D35" s="36" t="s">
        <v>47</v>
      </c>
      <c r="E35" s="37"/>
      <c r="F35" s="37"/>
      <c r="G35" s="37"/>
      <c r="H35" s="37"/>
      <c r="I35" s="37"/>
      <c r="J35" s="37"/>
      <c r="K35" s="37"/>
      <c r="L35" s="37"/>
      <c r="M35" s="37"/>
      <c r="N35" s="37"/>
      <c r="O35" s="37"/>
      <c r="P35" s="37"/>
      <c r="Q35" s="37"/>
      <c r="R35" s="37"/>
      <c r="S35" s="37"/>
      <c r="T35" s="38" t="s">
        <v>48</v>
      </c>
      <c r="U35" s="37"/>
      <c r="V35" s="37"/>
      <c r="W35" s="37"/>
      <c r="X35" s="185" t="s">
        <v>49</v>
      </c>
      <c r="Y35" s="186"/>
      <c r="Z35" s="186"/>
      <c r="AA35" s="186"/>
      <c r="AB35" s="186"/>
      <c r="AC35" s="37"/>
      <c r="AD35" s="37"/>
      <c r="AE35" s="37"/>
      <c r="AF35" s="37"/>
      <c r="AG35" s="37"/>
      <c r="AH35" s="37"/>
      <c r="AI35" s="37"/>
      <c r="AJ35" s="37"/>
      <c r="AK35" s="187">
        <f>SUM(AK26:AK33)</f>
        <v>9840567</v>
      </c>
      <c r="AL35" s="186"/>
      <c r="AM35" s="186"/>
      <c r="AN35" s="186"/>
      <c r="AO35" s="188"/>
      <c r="AP35" s="35"/>
      <c r="AQ35" s="35"/>
      <c r="AR35" s="30"/>
      <c r="BE35" s="29"/>
    </row>
    <row r="36" spans="1:57" s="2" customFormat="1" ht="6.95" customHeight="1">
      <c r="A36" s="29"/>
      <c r="B36" s="30"/>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30"/>
      <c r="BE36" s="29"/>
    </row>
    <row r="37" spans="1:57" s="2" customFormat="1" ht="14.45" customHeight="1">
      <c r="A37" s="29"/>
      <c r="B37" s="30"/>
      <c r="C37" s="29"/>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30"/>
      <c r="BE37" s="29"/>
    </row>
    <row r="38" spans="1:57" s="1" customFormat="1" ht="14.45" customHeight="1">
      <c r="B38" s="17"/>
      <c r="AR38" s="17"/>
    </row>
    <row r="39" spans="1:57" s="1" customFormat="1" ht="14.45" customHeight="1">
      <c r="B39" s="17"/>
      <c r="AR39" s="17"/>
    </row>
    <row r="40" spans="1:57" s="1" customFormat="1" ht="14.45" customHeight="1">
      <c r="B40" s="17"/>
      <c r="AR40" s="17"/>
    </row>
    <row r="41" spans="1:57" s="1" customFormat="1" ht="14.45" customHeight="1">
      <c r="B41" s="17"/>
      <c r="AR41" s="17"/>
    </row>
    <row r="42" spans="1:57" s="1" customFormat="1" ht="14.45" customHeight="1">
      <c r="B42" s="17"/>
      <c r="AR42" s="17"/>
    </row>
    <row r="43" spans="1:57" s="1" customFormat="1" ht="14.45" customHeight="1">
      <c r="B43" s="17"/>
      <c r="AR43" s="17"/>
    </row>
    <row r="44" spans="1:57" s="1" customFormat="1" ht="14.45" customHeight="1">
      <c r="B44" s="17"/>
      <c r="AR44" s="17"/>
    </row>
    <row r="45" spans="1:57" s="1" customFormat="1" ht="14.45" customHeight="1">
      <c r="B45" s="17"/>
      <c r="AR45" s="17"/>
    </row>
    <row r="46" spans="1:57" s="1" customFormat="1" ht="14.45" customHeight="1">
      <c r="B46" s="17"/>
      <c r="AR46" s="17"/>
    </row>
    <row r="47" spans="1:57" s="1" customFormat="1" ht="14.45" customHeight="1">
      <c r="B47" s="17"/>
      <c r="AR47" s="17"/>
    </row>
    <row r="48" spans="1:57" s="1" customFormat="1" ht="14.45" customHeight="1">
      <c r="B48" s="17"/>
      <c r="AR48" s="17"/>
    </row>
    <row r="49" spans="1:57" s="2" customFormat="1" ht="14.45" customHeight="1">
      <c r="B49" s="39"/>
      <c r="D49" s="40" t="s">
        <v>50</v>
      </c>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0" t="s">
        <v>51</v>
      </c>
      <c r="AI49" s="41"/>
      <c r="AJ49" s="41"/>
      <c r="AK49" s="41"/>
      <c r="AL49" s="41"/>
      <c r="AM49" s="41"/>
      <c r="AN49" s="41"/>
      <c r="AO49" s="41"/>
      <c r="AR49" s="39"/>
    </row>
    <row r="50" spans="1:57" ht="11.25">
      <c r="B50" s="17"/>
      <c r="AR50" s="17"/>
    </row>
    <row r="51" spans="1:57" ht="11.25">
      <c r="B51" s="17"/>
      <c r="AR51" s="17"/>
    </row>
    <row r="52" spans="1:57" ht="11.25">
      <c r="B52" s="17"/>
      <c r="AR52" s="17"/>
    </row>
    <row r="53" spans="1:57" ht="11.25">
      <c r="B53" s="17"/>
      <c r="AR53" s="17"/>
    </row>
    <row r="54" spans="1:57" ht="11.25">
      <c r="B54" s="17"/>
      <c r="AR54" s="17"/>
    </row>
    <row r="55" spans="1:57" ht="11.25">
      <c r="B55" s="17"/>
      <c r="AR55" s="17"/>
    </row>
    <row r="56" spans="1:57" ht="11.25">
      <c r="B56" s="17"/>
      <c r="AR56" s="17"/>
    </row>
    <row r="57" spans="1:57" ht="11.25">
      <c r="B57" s="17"/>
      <c r="AR57" s="17"/>
    </row>
    <row r="58" spans="1:57" ht="11.25">
      <c r="B58" s="17"/>
      <c r="AR58" s="17"/>
    </row>
    <row r="59" spans="1:57" ht="11.25">
      <c r="B59" s="17"/>
      <c r="AR59" s="17"/>
    </row>
    <row r="60" spans="1:57" s="2" customFormat="1">
      <c r="A60" s="29"/>
      <c r="B60" s="30"/>
      <c r="C60" s="29"/>
      <c r="D60" s="42" t="s">
        <v>52</v>
      </c>
      <c r="E60" s="32"/>
      <c r="F60" s="32"/>
      <c r="G60" s="32"/>
      <c r="H60" s="32"/>
      <c r="I60" s="32"/>
      <c r="J60" s="32"/>
      <c r="K60" s="32"/>
      <c r="L60" s="32"/>
      <c r="M60" s="32"/>
      <c r="N60" s="32"/>
      <c r="O60" s="32"/>
      <c r="P60" s="32"/>
      <c r="Q60" s="32"/>
      <c r="R60" s="32"/>
      <c r="S60" s="32"/>
      <c r="T60" s="32"/>
      <c r="U60" s="32"/>
      <c r="V60" s="42" t="s">
        <v>53</v>
      </c>
      <c r="W60" s="32"/>
      <c r="X60" s="32"/>
      <c r="Y60" s="32"/>
      <c r="Z60" s="32"/>
      <c r="AA60" s="32"/>
      <c r="AB60" s="32"/>
      <c r="AC60" s="32"/>
      <c r="AD60" s="32"/>
      <c r="AE60" s="32"/>
      <c r="AF60" s="32"/>
      <c r="AG60" s="32"/>
      <c r="AH60" s="42" t="s">
        <v>52</v>
      </c>
      <c r="AI60" s="32"/>
      <c r="AJ60" s="32"/>
      <c r="AK60" s="32"/>
      <c r="AL60" s="32"/>
      <c r="AM60" s="42" t="s">
        <v>53</v>
      </c>
      <c r="AN60" s="32"/>
      <c r="AO60" s="32"/>
      <c r="AP60" s="29"/>
      <c r="AQ60" s="29"/>
      <c r="AR60" s="30"/>
      <c r="BE60" s="29"/>
    </row>
    <row r="61" spans="1:57" ht="11.25">
      <c r="B61" s="17"/>
      <c r="AR61" s="17"/>
    </row>
    <row r="62" spans="1:57" ht="11.25">
      <c r="B62" s="17"/>
      <c r="AR62" s="17"/>
    </row>
    <row r="63" spans="1:57" ht="11.25">
      <c r="B63" s="17"/>
      <c r="AR63" s="17"/>
    </row>
    <row r="64" spans="1:57" s="2" customFormat="1">
      <c r="A64" s="29"/>
      <c r="B64" s="30"/>
      <c r="C64" s="29"/>
      <c r="D64" s="40" t="s">
        <v>54</v>
      </c>
      <c r="E64" s="43"/>
      <c r="F64" s="43"/>
      <c r="G64" s="43"/>
      <c r="H64" s="43"/>
      <c r="I64" s="43"/>
      <c r="J64" s="43"/>
      <c r="K64" s="43"/>
      <c r="L64" s="43"/>
      <c r="M64" s="43"/>
      <c r="N64" s="43"/>
      <c r="O64" s="43"/>
      <c r="P64" s="43"/>
      <c r="Q64" s="43"/>
      <c r="R64" s="43"/>
      <c r="S64" s="43"/>
      <c r="T64" s="43"/>
      <c r="U64" s="43"/>
      <c r="V64" s="43"/>
      <c r="W64" s="43"/>
      <c r="X64" s="43"/>
      <c r="Y64" s="43"/>
      <c r="Z64" s="43"/>
      <c r="AA64" s="43"/>
      <c r="AB64" s="43"/>
      <c r="AC64" s="43"/>
      <c r="AD64" s="43"/>
      <c r="AE64" s="43"/>
      <c r="AF64" s="43"/>
      <c r="AG64" s="43"/>
      <c r="AH64" s="40" t="s">
        <v>55</v>
      </c>
      <c r="AI64" s="43"/>
      <c r="AJ64" s="43"/>
      <c r="AK64" s="43"/>
      <c r="AL64" s="43"/>
      <c r="AM64" s="43"/>
      <c r="AN64" s="43"/>
      <c r="AO64" s="43"/>
      <c r="AP64" s="29"/>
      <c r="AQ64" s="29"/>
      <c r="AR64" s="30"/>
      <c r="BE64" s="29"/>
    </row>
    <row r="65" spans="1:57" ht="11.25">
      <c r="B65" s="17"/>
      <c r="AR65" s="17"/>
    </row>
    <row r="66" spans="1:57" ht="11.25">
      <c r="B66" s="17"/>
      <c r="AR66" s="17"/>
    </row>
    <row r="67" spans="1:57" ht="11.25">
      <c r="B67" s="17"/>
      <c r="AR67" s="17"/>
    </row>
    <row r="68" spans="1:57" ht="11.25">
      <c r="B68" s="17"/>
      <c r="AR68" s="17"/>
    </row>
    <row r="69" spans="1:57" ht="11.25">
      <c r="B69" s="17"/>
      <c r="AR69" s="17"/>
    </row>
    <row r="70" spans="1:57" ht="11.25">
      <c r="B70" s="17"/>
      <c r="AR70" s="17"/>
    </row>
    <row r="71" spans="1:57" ht="11.25">
      <c r="B71" s="17"/>
      <c r="AR71" s="17"/>
    </row>
    <row r="72" spans="1:57" ht="11.25">
      <c r="B72" s="17"/>
      <c r="AR72" s="17"/>
    </row>
    <row r="73" spans="1:57" ht="11.25">
      <c r="B73" s="17"/>
      <c r="AR73" s="17"/>
    </row>
    <row r="74" spans="1:57" ht="11.25">
      <c r="B74" s="17"/>
      <c r="AR74" s="17"/>
    </row>
    <row r="75" spans="1:57" s="2" customFormat="1">
      <c r="A75" s="29"/>
      <c r="B75" s="30"/>
      <c r="C75" s="29"/>
      <c r="D75" s="42" t="s">
        <v>52</v>
      </c>
      <c r="E75" s="32"/>
      <c r="F75" s="32"/>
      <c r="G75" s="32"/>
      <c r="H75" s="32"/>
      <c r="I75" s="32"/>
      <c r="J75" s="32"/>
      <c r="K75" s="32"/>
      <c r="L75" s="32"/>
      <c r="M75" s="32"/>
      <c r="N75" s="32"/>
      <c r="O75" s="32"/>
      <c r="P75" s="32"/>
      <c r="Q75" s="32"/>
      <c r="R75" s="32"/>
      <c r="S75" s="32"/>
      <c r="T75" s="32"/>
      <c r="U75" s="32"/>
      <c r="V75" s="42" t="s">
        <v>53</v>
      </c>
      <c r="W75" s="32"/>
      <c r="X75" s="32"/>
      <c r="Y75" s="32"/>
      <c r="Z75" s="32"/>
      <c r="AA75" s="32"/>
      <c r="AB75" s="32"/>
      <c r="AC75" s="32"/>
      <c r="AD75" s="32"/>
      <c r="AE75" s="32"/>
      <c r="AF75" s="32"/>
      <c r="AG75" s="32"/>
      <c r="AH75" s="42" t="s">
        <v>52</v>
      </c>
      <c r="AI75" s="32"/>
      <c r="AJ75" s="32"/>
      <c r="AK75" s="32"/>
      <c r="AL75" s="32"/>
      <c r="AM75" s="42" t="s">
        <v>53</v>
      </c>
      <c r="AN75" s="32"/>
      <c r="AO75" s="32"/>
      <c r="AP75" s="29"/>
      <c r="AQ75" s="29"/>
      <c r="AR75" s="30"/>
      <c r="BE75" s="29"/>
    </row>
    <row r="76" spans="1:57" s="2" customFormat="1" ht="11.25">
      <c r="A76" s="29"/>
      <c r="B76" s="30"/>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30"/>
      <c r="BE76" s="29"/>
    </row>
    <row r="77" spans="1:57" s="2" customFormat="1" ht="6.95" customHeight="1">
      <c r="A77" s="29"/>
      <c r="B77" s="44"/>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30"/>
      <c r="BE77" s="29"/>
    </row>
    <row r="81" spans="1:91" s="2" customFormat="1" ht="6.95" customHeight="1">
      <c r="A81" s="29"/>
      <c r="B81" s="46"/>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30"/>
      <c r="BE81" s="29"/>
    </row>
    <row r="82" spans="1:91" s="2" customFormat="1" ht="24.95" customHeight="1">
      <c r="A82" s="29"/>
      <c r="B82" s="30"/>
      <c r="C82" s="18" t="s">
        <v>56</v>
      </c>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30"/>
      <c r="BE82" s="29"/>
    </row>
    <row r="83" spans="1:91" s="2" customFormat="1" ht="6.95" customHeight="1">
      <c r="A83" s="29"/>
      <c r="B83" s="30"/>
      <c r="C83" s="29"/>
      <c r="D83" s="29"/>
      <c r="E83" s="29"/>
      <c r="F83" s="29"/>
      <c r="G83" s="29"/>
      <c r="H83" s="29"/>
      <c r="I83" s="29"/>
      <c r="J83" s="29"/>
      <c r="K83" s="29"/>
      <c r="L83" s="29"/>
      <c r="M83" s="29"/>
      <c r="N83" s="29"/>
      <c r="O83" s="29"/>
      <c r="P83" s="29"/>
      <c r="Q83" s="29"/>
      <c r="R83" s="29"/>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c r="AQ83" s="29"/>
      <c r="AR83" s="30"/>
      <c r="BE83" s="29"/>
    </row>
    <row r="84" spans="1:91" s="4" customFormat="1" ht="12" customHeight="1">
      <c r="B84" s="48"/>
      <c r="C84" s="24" t="s">
        <v>13</v>
      </c>
      <c r="L84" s="4" t="str">
        <f>K5</f>
        <v>2021_09_bo</v>
      </c>
      <c r="AR84" s="48"/>
    </row>
    <row r="85" spans="1:91" s="5" customFormat="1" ht="36.950000000000003" customHeight="1">
      <c r="B85" s="49"/>
      <c r="C85" s="50" t="s">
        <v>16</v>
      </c>
      <c r="L85" s="189" t="str">
        <f>K6</f>
        <v>Oprava kolejí a výhybek v žst. Brno-Horní Heršpice - výhybka 39a/b, kolej 3a</v>
      </c>
      <c r="M85" s="190"/>
      <c r="N85" s="190"/>
      <c r="O85" s="190"/>
      <c r="P85" s="190"/>
      <c r="Q85" s="190"/>
      <c r="R85" s="190"/>
      <c r="S85" s="190"/>
      <c r="T85" s="190"/>
      <c r="U85" s="190"/>
      <c r="V85" s="190"/>
      <c r="W85" s="190"/>
      <c r="X85" s="190"/>
      <c r="Y85" s="190"/>
      <c r="Z85" s="190"/>
      <c r="AA85" s="190"/>
      <c r="AB85" s="190"/>
      <c r="AC85" s="190"/>
      <c r="AD85" s="190"/>
      <c r="AE85" s="190"/>
      <c r="AF85" s="190"/>
      <c r="AG85" s="190"/>
      <c r="AH85" s="190"/>
      <c r="AI85" s="190"/>
      <c r="AJ85" s="190"/>
      <c r="AK85" s="190"/>
      <c r="AL85" s="190"/>
      <c r="AM85" s="190"/>
      <c r="AN85" s="190"/>
      <c r="AO85" s="190"/>
      <c r="AR85" s="49"/>
    </row>
    <row r="86" spans="1:91" s="2" customFormat="1" ht="6.95" customHeight="1">
      <c r="A86" s="29"/>
      <c r="B86" s="30"/>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30"/>
      <c r="BE86" s="29"/>
    </row>
    <row r="87" spans="1:91" s="2" customFormat="1" ht="12" customHeight="1">
      <c r="A87" s="29"/>
      <c r="B87" s="30"/>
      <c r="C87" s="24" t="s">
        <v>20</v>
      </c>
      <c r="D87" s="29"/>
      <c r="E87" s="29"/>
      <c r="F87" s="29"/>
      <c r="G87" s="29"/>
      <c r="H87" s="29"/>
      <c r="I87" s="29"/>
      <c r="J87" s="29"/>
      <c r="K87" s="29"/>
      <c r="L87" s="51" t="str">
        <f>IF(K8="","",K8)</f>
        <v>Brno</v>
      </c>
      <c r="M87" s="29"/>
      <c r="N87" s="29"/>
      <c r="O87" s="29"/>
      <c r="P87" s="29"/>
      <c r="Q87" s="29"/>
      <c r="R87" s="29"/>
      <c r="S87" s="29"/>
      <c r="T87" s="29"/>
      <c r="U87" s="29"/>
      <c r="V87" s="29"/>
      <c r="W87" s="29"/>
      <c r="X87" s="29"/>
      <c r="Y87" s="29"/>
      <c r="Z87" s="29"/>
      <c r="AA87" s="29"/>
      <c r="AB87" s="29"/>
      <c r="AC87" s="29"/>
      <c r="AD87" s="29"/>
      <c r="AE87" s="29"/>
      <c r="AF87" s="29"/>
      <c r="AG87" s="29"/>
      <c r="AH87" s="29"/>
      <c r="AI87" s="24" t="s">
        <v>22</v>
      </c>
      <c r="AJ87" s="29"/>
      <c r="AK87" s="29"/>
      <c r="AL87" s="29"/>
      <c r="AM87" s="191" t="str">
        <f>IF(AN8= "","",AN8)</f>
        <v>20. 4. 2021</v>
      </c>
      <c r="AN87" s="191"/>
      <c r="AO87" s="29"/>
      <c r="AP87" s="29"/>
      <c r="AQ87" s="29"/>
      <c r="AR87" s="30"/>
      <c r="BE87" s="29"/>
    </row>
    <row r="88" spans="1:91" s="2" customFormat="1" ht="6.95" customHeight="1">
      <c r="A88" s="29"/>
      <c r="B88" s="30"/>
      <c r="C88" s="29"/>
      <c r="D88" s="29"/>
      <c r="E88" s="29"/>
      <c r="F88" s="29"/>
      <c r="G88" s="29"/>
      <c r="H88" s="29"/>
      <c r="I88" s="29"/>
      <c r="J88" s="29"/>
      <c r="K88" s="29"/>
      <c r="L88" s="29"/>
      <c r="M88" s="29"/>
      <c r="N88" s="29"/>
      <c r="O88" s="29"/>
      <c r="P88" s="29"/>
      <c r="Q88" s="29"/>
      <c r="R88" s="29"/>
      <c r="S88" s="29"/>
      <c r="T88" s="29"/>
      <c r="U88" s="29"/>
      <c r="V88" s="29"/>
      <c r="W88" s="29"/>
      <c r="X88" s="29"/>
      <c r="Y88" s="29"/>
      <c r="Z88" s="29"/>
      <c r="AA88" s="29"/>
      <c r="AB88" s="29"/>
      <c r="AC88" s="29"/>
      <c r="AD88" s="29"/>
      <c r="AE88" s="29"/>
      <c r="AF88" s="29"/>
      <c r="AG88" s="29"/>
      <c r="AH88" s="29"/>
      <c r="AI88" s="29"/>
      <c r="AJ88" s="29"/>
      <c r="AK88" s="29"/>
      <c r="AL88" s="29"/>
      <c r="AM88" s="29"/>
      <c r="AN88" s="29"/>
      <c r="AO88" s="29"/>
      <c r="AP88" s="29"/>
      <c r="AQ88" s="29"/>
      <c r="AR88" s="30"/>
      <c r="BE88" s="29"/>
    </row>
    <row r="89" spans="1:91" s="2" customFormat="1" ht="15.2" customHeight="1">
      <c r="A89" s="29"/>
      <c r="B89" s="30"/>
      <c r="C89" s="24" t="s">
        <v>24</v>
      </c>
      <c r="D89" s="29"/>
      <c r="E89" s="29"/>
      <c r="F89" s="29"/>
      <c r="G89" s="29"/>
      <c r="H89" s="29"/>
      <c r="I89" s="29"/>
      <c r="J89" s="29"/>
      <c r="K89" s="29"/>
      <c r="L89" s="4" t="str">
        <f>IF(E11= "","",E11)</f>
        <v>Správa železnic, s.o.</v>
      </c>
      <c r="M89" s="29"/>
      <c r="N89" s="29"/>
      <c r="O89" s="29"/>
      <c r="P89" s="29"/>
      <c r="Q89" s="29"/>
      <c r="R89" s="29"/>
      <c r="S89" s="29"/>
      <c r="T89" s="29"/>
      <c r="U89" s="29"/>
      <c r="V89" s="29"/>
      <c r="W89" s="29"/>
      <c r="X89" s="29"/>
      <c r="Y89" s="29"/>
      <c r="Z89" s="29"/>
      <c r="AA89" s="29"/>
      <c r="AB89" s="29"/>
      <c r="AC89" s="29"/>
      <c r="AD89" s="29"/>
      <c r="AE89" s="29"/>
      <c r="AF89" s="29"/>
      <c r="AG89" s="29"/>
      <c r="AH89" s="29"/>
      <c r="AI89" s="24" t="s">
        <v>32</v>
      </c>
      <c r="AJ89" s="29"/>
      <c r="AK89" s="29"/>
      <c r="AL89" s="29"/>
      <c r="AM89" s="192" t="str">
        <f>IF(E17="","",E17)</f>
        <v xml:space="preserve"> </v>
      </c>
      <c r="AN89" s="193"/>
      <c r="AO89" s="193"/>
      <c r="AP89" s="193"/>
      <c r="AQ89" s="29"/>
      <c r="AR89" s="30"/>
      <c r="AS89" s="194" t="s">
        <v>57</v>
      </c>
      <c r="AT89" s="195"/>
      <c r="AU89" s="53"/>
      <c r="AV89" s="53"/>
      <c r="AW89" s="53"/>
      <c r="AX89" s="53"/>
      <c r="AY89" s="53"/>
      <c r="AZ89" s="53"/>
      <c r="BA89" s="53"/>
      <c r="BB89" s="53"/>
      <c r="BC89" s="53"/>
      <c r="BD89" s="54"/>
      <c r="BE89" s="29"/>
    </row>
    <row r="90" spans="1:91" s="2" customFormat="1" ht="15.2" customHeight="1">
      <c r="A90" s="29"/>
      <c r="B90" s="30"/>
      <c r="C90" s="24" t="s">
        <v>30</v>
      </c>
      <c r="D90" s="29"/>
      <c r="E90" s="29"/>
      <c r="F90" s="29"/>
      <c r="G90" s="29"/>
      <c r="H90" s="29"/>
      <c r="I90" s="29"/>
      <c r="J90" s="29"/>
      <c r="K90" s="29"/>
      <c r="L90" s="4" t="str">
        <f>IF(E14= "Vyplň údaj","",E14)</f>
        <v/>
      </c>
      <c r="M90" s="29"/>
      <c r="N90" s="29"/>
      <c r="O90" s="29"/>
      <c r="P90" s="29"/>
      <c r="Q90" s="29"/>
      <c r="R90" s="29"/>
      <c r="S90" s="29"/>
      <c r="T90" s="29"/>
      <c r="U90" s="29"/>
      <c r="V90" s="29"/>
      <c r="W90" s="29"/>
      <c r="X90" s="29"/>
      <c r="Y90" s="29"/>
      <c r="Z90" s="29"/>
      <c r="AA90" s="29"/>
      <c r="AB90" s="29"/>
      <c r="AC90" s="29"/>
      <c r="AD90" s="29"/>
      <c r="AE90" s="29"/>
      <c r="AF90" s="29"/>
      <c r="AG90" s="29"/>
      <c r="AH90" s="29"/>
      <c r="AI90" s="24" t="s">
        <v>35</v>
      </c>
      <c r="AJ90" s="29"/>
      <c r="AK90" s="29"/>
      <c r="AL90" s="29"/>
      <c r="AM90" s="192" t="str">
        <f>IF(E20="","",E20)</f>
        <v xml:space="preserve"> </v>
      </c>
      <c r="AN90" s="193"/>
      <c r="AO90" s="193"/>
      <c r="AP90" s="193"/>
      <c r="AQ90" s="29"/>
      <c r="AR90" s="30"/>
      <c r="AS90" s="196"/>
      <c r="AT90" s="197"/>
      <c r="AU90" s="55"/>
      <c r="AV90" s="55"/>
      <c r="AW90" s="55"/>
      <c r="AX90" s="55"/>
      <c r="AY90" s="55"/>
      <c r="AZ90" s="55"/>
      <c r="BA90" s="55"/>
      <c r="BB90" s="55"/>
      <c r="BC90" s="55"/>
      <c r="BD90" s="56"/>
      <c r="BE90" s="29"/>
    </row>
    <row r="91" spans="1:91" s="2" customFormat="1" ht="10.9" customHeight="1">
      <c r="A91" s="29"/>
      <c r="B91" s="30"/>
      <c r="C91" s="29"/>
      <c r="D91" s="29"/>
      <c r="E91" s="29"/>
      <c r="F91" s="29"/>
      <c r="G91" s="29"/>
      <c r="H91" s="29"/>
      <c r="I91" s="29"/>
      <c r="J91" s="29"/>
      <c r="K91" s="29"/>
      <c r="L91" s="29"/>
      <c r="M91" s="29"/>
      <c r="N91" s="29"/>
      <c r="O91" s="29"/>
      <c r="P91" s="29"/>
      <c r="Q91" s="29"/>
      <c r="R91" s="29"/>
      <c r="S91" s="29"/>
      <c r="T91" s="29"/>
      <c r="U91" s="29"/>
      <c r="V91" s="29"/>
      <c r="W91" s="29"/>
      <c r="X91" s="29"/>
      <c r="Y91" s="29"/>
      <c r="Z91" s="29"/>
      <c r="AA91" s="29"/>
      <c r="AB91" s="29"/>
      <c r="AC91" s="29"/>
      <c r="AD91" s="29"/>
      <c r="AE91" s="29"/>
      <c r="AF91" s="29"/>
      <c r="AG91" s="29"/>
      <c r="AH91" s="29"/>
      <c r="AI91" s="29"/>
      <c r="AJ91" s="29"/>
      <c r="AK91" s="29"/>
      <c r="AL91" s="29"/>
      <c r="AM91" s="29"/>
      <c r="AN91" s="29"/>
      <c r="AO91" s="29"/>
      <c r="AP91" s="29"/>
      <c r="AQ91" s="29"/>
      <c r="AR91" s="30"/>
      <c r="AS91" s="196"/>
      <c r="AT91" s="197"/>
      <c r="AU91" s="55"/>
      <c r="AV91" s="55"/>
      <c r="AW91" s="55"/>
      <c r="AX91" s="55"/>
      <c r="AY91" s="55"/>
      <c r="AZ91" s="55"/>
      <c r="BA91" s="55"/>
      <c r="BB91" s="55"/>
      <c r="BC91" s="55"/>
      <c r="BD91" s="56"/>
      <c r="BE91" s="29"/>
    </row>
    <row r="92" spans="1:91" s="2" customFormat="1" ht="29.25" customHeight="1">
      <c r="A92" s="29"/>
      <c r="B92" s="30"/>
      <c r="C92" s="198" t="s">
        <v>58</v>
      </c>
      <c r="D92" s="199"/>
      <c r="E92" s="199"/>
      <c r="F92" s="199"/>
      <c r="G92" s="199"/>
      <c r="H92" s="57"/>
      <c r="I92" s="200" t="s">
        <v>59</v>
      </c>
      <c r="J92" s="199"/>
      <c r="K92" s="199"/>
      <c r="L92" s="199"/>
      <c r="M92" s="199"/>
      <c r="N92" s="199"/>
      <c r="O92" s="199"/>
      <c r="P92" s="199"/>
      <c r="Q92" s="199"/>
      <c r="R92" s="199"/>
      <c r="S92" s="199"/>
      <c r="T92" s="199"/>
      <c r="U92" s="199"/>
      <c r="V92" s="199"/>
      <c r="W92" s="199"/>
      <c r="X92" s="199"/>
      <c r="Y92" s="199"/>
      <c r="Z92" s="199"/>
      <c r="AA92" s="199"/>
      <c r="AB92" s="199"/>
      <c r="AC92" s="199"/>
      <c r="AD92" s="199"/>
      <c r="AE92" s="199"/>
      <c r="AF92" s="199"/>
      <c r="AG92" s="201" t="s">
        <v>60</v>
      </c>
      <c r="AH92" s="199"/>
      <c r="AI92" s="199"/>
      <c r="AJ92" s="199"/>
      <c r="AK92" s="199"/>
      <c r="AL92" s="199"/>
      <c r="AM92" s="199"/>
      <c r="AN92" s="200" t="s">
        <v>61</v>
      </c>
      <c r="AO92" s="199"/>
      <c r="AP92" s="202"/>
      <c r="AQ92" s="58" t="s">
        <v>62</v>
      </c>
      <c r="AR92" s="30"/>
      <c r="AS92" s="59" t="s">
        <v>63</v>
      </c>
      <c r="AT92" s="60" t="s">
        <v>64</v>
      </c>
      <c r="AU92" s="60" t="s">
        <v>65</v>
      </c>
      <c r="AV92" s="60" t="s">
        <v>66</v>
      </c>
      <c r="AW92" s="60" t="s">
        <v>67</v>
      </c>
      <c r="AX92" s="60" t="s">
        <v>68</v>
      </c>
      <c r="AY92" s="60" t="s">
        <v>69</v>
      </c>
      <c r="AZ92" s="60" t="s">
        <v>70</v>
      </c>
      <c r="BA92" s="60" t="s">
        <v>71</v>
      </c>
      <c r="BB92" s="60" t="s">
        <v>72</v>
      </c>
      <c r="BC92" s="60" t="s">
        <v>73</v>
      </c>
      <c r="BD92" s="61" t="s">
        <v>74</v>
      </c>
      <c r="BE92" s="29"/>
    </row>
    <row r="93" spans="1:91" s="2" customFormat="1" ht="10.9" customHeight="1">
      <c r="A93" s="29"/>
      <c r="B93" s="30"/>
      <c r="C93" s="29"/>
      <c r="D93" s="29"/>
      <c r="E93" s="29"/>
      <c r="F93" s="29"/>
      <c r="G93" s="29"/>
      <c r="H93" s="29"/>
      <c r="I93" s="29"/>
      <c r="J93" s="29"/>
      <c r="K93" s="29"/>
      <c r="L93" s="29"/>
      <c r="M93" s="29"/>
      <c r="N93" s="29"/>
      <c r="O93" s="29"/>
      <c r="P93" s="29"/>
      <c r="Q93" s="29"/>
      <c r="R93" s="29"/>
      <c r="S93" s="29"/>
      <c r="T93" s="29"/>
      <c r="U93" s="29"/>
      <c r="V93" s="29"/>
      <c r="W93" s="29"/>
      <c r="X93" s="29"/>
      <c r="Y93" s="29"/>
      <c r="Z93" s="29"/>
      <c r="AA93" s="29"/>
      <c r="AB93" s="29"/>
      <c r="AC93" s="29"/>
      <c r="AD93" s="29"/>
      <c r="AE93" s="29"/>
      <c r="AF93" s="29"/>
      <c r="AG93" s="29"/>
      <c r="AH93" s="29"/>
      <c r="AI93" s="29"/>
      <c r="AJ93" s="29"/>
      <c r="AK93" s="29"/>
      <c r="AL93" s="29"/>
      <c r="AM93" s="29"/>
      <c r="AN93" s="29"/>
      <c r="AO93" s="29"/>
      <c r="AP93" s="29"/>
      <c r="AQ93" s="29"/>
      <c r="AR93" s="30"/>
      <c r="AS93" s="62"/>
      <c r="AT93" s="63"/>
      <c r="AU93" s="63"/>
      <c r="AV93" s="63"/>
      <c r="AW93" s="63"/>
      <c r="AX93" s="63"/>
      <c r="AY93" s="63"/>
      <c r="AZ93" s="63"/>
      <c r="BA93" s="63"/>
      <c r="BB93" s="63"/>
      <c r="BC93" s="63"/>
      <c r="BD93" s="64"/>
      <c r="BE93" s="29"/>
    </row>
    <row r="94" spans="1:91" s="6" customFormat="1" ht="32.450000000000003" customHeight="1">
      <c r="B94" s="65"/>
      <c r="C94" s="66" t="s">
        <v>75</v>
      </c>
      <c r="D94" s="67"/>
      <c r="E94" s="67"/>
      <c r="F94" s="67"/>
      <c r="G94" s="67"/>
      <c r="H94" s="67"/>
      <c r="I94" s="67"/>
      <c r="J94" s="67"/>
      <c r="K94" s="67"/>
      <c r="L94" s="67"/>
      <c r="M94" s="67"/>
      <c r="N94" s="67"/>
      <c r="O94" s="67"/>
      <c r="P94" s="67"/>
      <c r="Q94" s="67"/>
      <c r="R94" s="67"/>
      <c r="S94" s="67"/>
      <c r="T94" s="67"/>
      <c r="U94" s="67"/>
      <c r="V94" s="67"/>
      <c r="W94" s="67"/>
      <c r="X94" s="67"/>
      <c r="Y94" s="67"/>
      <c r="Z94" s="67"/>
      <c r="AA94" s="67"/>
      <c r="AB94" s="67"/>
      <c r="AC94" s="67"/>
      <c r="AD94" s="67"/>
      <c r="AE94" s="67"/>
      <c r="AF94" s="67"/>
      <c r="AG94" s="206">
        <f>ROUND(SUM(AG95:AG97),2)</f>
        <v>8132700</v>
      </c>
      <c r="AH94" s="206"/>
      <c r="AI94" s="206"/>
      <c r="AJ94" s="206"/>
      <c r="AK94" s="206"/>
      <c r="AL94" s="206"/>
      <c r="AM94" s="206"/>
      <c r="AN94" s="207">
        <f>SUM(AG94,AT94)</f>
        <v>9840567</v>
      </c>
      <c r="AO94" s="207"/>
      <c r="AP94" s="207"/>
      <c r="AQ94" s="69" t="s">
        <v>1</v>
      </c>
      <c r="AR94" s="65"/>
      <c r="AS94" s="70">
        <f>ROUND(SUM(AS95:AS97),2)</f>
        <v>0</v>
      </c>
      <c r="AT94" s="71">
        <f>ROUND(SUM(AV94:AW94),2)</f>
        <v>1707867</v>
      </c>
      <c r="AU94" s="72">
        <f>ROUND(SUM(AU95:AU97),5)</f>
        <v>0</v>
      </c>
      <c r="AV94" s="71">
        <f>ROUND(AZ94*L29,2)</f>
        <v>1707867</v>
      </c>
      <c r="AW94" s="71">
        <f>ROUND(BA94*L30,2)</f>
        <v>0</v>
      </c>
      <c r="AX94" s="71">
        <f>ROUND(BB94*L29,2)</f>
        <v>0</v>
      </c>
      <c r="AY94" s="71">
        <f>ROUND(BC94*L30,2)</f>
        <v>0</v>
      </c>
      <c r="AZ94" s="71">
        <f>ROUND(SUM(AZ95:AZ97),2)</f>
        <v>8132700</v>
      </c>
      <c r="BA94" s="71">
        <f>ROUND(SUM(BA95:BA97),2)</f>
        <v>0</v>
      </c>
      <c r="BB94" s="71">
        <f>ROUND(SUM(BB95:BB97),2)</f>
        <v>0</v>
      </c>
      <c r="BC94" s="71">
        <f>ROUND(SUM(BC95:BC97),2)</f>
        <v>0</v>
      </c>
      <c r="BD94" s="73">
        <f>ROUND(SUM(BD95:BD97),2)</f>
        <v>0</v>
      </c>
      <c r="BS94" s="74" t="s">
        <v>76</v>
      </c>
      <c r="BT94" s="74" t="s">
        <v>77</v>
      </c>
      <c r="BU94" s="75" t="s">
        <v>78</v>
      </c>
      <c r="BV94" s="74" t="s">
        <v>79</v>
      </c>
      <c r="BW94" s="74" t="s">
        <v>4</v>
      </c>
      <c r="BX94" s="74" t="s">
        <v>80</v>
      </c>
      <c r="CL94" s="74" t="s">
        <v>1</v>
      </c>
    </row>
    <row r="95" spans="1:91" s="7" customFormat="1" ht="16.5" customHeight="1">
      <c r="A95" s="76" t="s">
        <v>81</v>
      </c>
      <c r="B95" s="77"/>
      <c r="C95" s="78"/>
      <c r="D95" s="205" t="s">
        <v>82</v>
      </c>
      <c r="E95" s="205"/>
      <c r="F95" s="205"/>
      <c r="G95" s="205"/>
      <c r="H95" s="205"/>
      <c r="I95" s="79"/>
      <c r="J95" s="205" t="s">
        <v>83</v>
      </c>
      <c r="K95" s="205"/>
      <c r="L95" s="205"/>
      <c r="M95" s="205"/>
      <c r="N95" s="205"/>
      <c r="O95" s="205"/>
      <c r="P95" s="205"/>
      <c r="Q95" s="205"/>
      <c r="R95" s="205"/>
      <c r="S95" s="205"/>
      <c r="T95" s="205"/>
      <c r="U95" s="205"/>
      <c r="V95" s="205"/>
      <c r="W95" s="205"/>
      <c r="X95" s="205"/>
      <c r="Y95" s="205"/>
      <c r="Z95" s="205"/>
      <c r="AA95" s="205"/>
      <c r="AB95" s="205"/>
      <c r="AC95" s="205"/>
      <c r="AD95" s="205"/>
      <c r="AE95" s="205"/>
      <c r="AF95" s="205"/>
      <c r="AG95" s="203">
        <f>'01.1 - Železniční svršek'!J30</f>
        <v>8132700</v>
      </c>
      <c r="AH95" s="204"/>
      <c r="AI95" s="204"/>
      <c r="AJ95" s="204"/>
      <c r="AK95" s="204"/>
      <c r="AL95" s="204"/>
      <c r="AM95" s="204"/>
      <c r="AN95" s="203">
        <f>SUM(AG95,AT95)</f>
        <v>9840567</v>
      </c>
      <c r="AO95" s="204"/>
      <c r="AP95" s="204"/>
      <c r="AQ95" s="80" t="s">
        <v>84</v>
      </c>
      <c r="AR95" s="77"/>
      <c r="AS95" s="81">
        <v>0</v>
      </c>
      <c r="AT95" s="82">
        <f>ROUND(SUM(AV95:AW95),2)</f>
        <v>1707867</v>
      </c>
      <c r="AU95" s="83">
        <f>'01.1 - Železniční svršek'!P120</f>
        <v>0</v>
      </c>
      <c r="AV95" s="82">
        <f>'01.1 - Železniční svršek'!J33</f>
        <v>1707867</v>
      </c>
      <c r="AW95" s="82">
        <f>'01.1 - Železniční svršek'!J34</f>
        <v>0</v>
      </c>
      <c r="AX95" s="82">
        <f>'01.1 - Železniční svršek'!J35</f>
        <v>0</v>
      </c>
      <c r="AY95" s="82">
        <f>'01.1 - Železniční svršek'!J36</f>
        <v>0</v>
      </c>
      <c r="AZ95" s="82">
        <f>'01.1 - Železniční svršek'!F33</f>
        <v>8132700</v>
      </c>
      <c r="BA95" s="82">
        <f>'01.1 - Železniční svršek'!F34</f>
        <v>0</v>
      </c>
      <c r="BB95" s="82">
        <f>'01.1 - Železniční svršek'!F35</f>
        <v>0</v>
      </c>
      <c r="BC95" s="82">
        <f>'01.1 - Železniční svršek'!F36</f>
        <v>0</v>
      </c>
      <c r="BD95" s="84">
        <f>'01.1 - Železniční svršek'!F37</f>
        <v>0</v>
      </c>
      <c r="BT95" s="85" t="s">
        <v>85</v>
      </c>
      <c r="BV95" s="85" t="s">
        <v>79</v>
      </c>
      <c r="BW95" s="85" t="s">
        <v>86</v>
      </c>
      <c r="BX95" s="85" t="s">
        <v>4</v>
      </c>
      <c r="CL95" s="85" t="s">
        <v>1</v>
      </c>
      <c r="CM95" s="85" t="s">
        <v>87</v>
      </c>
    </row>
    <row r="96" spans="1:91" s="7" customFormat="1" ht="16.5" customHeight="1">
      <c r="A96" s="76" t="s">
        <v>81</v>
      </c>
      <c r="B96" s="77"/>
      <c r="C96" s="78"/>
      <c r="D96" s="205" t="s">
        <v>88</v>
      </c>
      <c r="E96" s="205"/>
      <c r="F96" s="205"/>
      <c r="G96" s="205"/>
      <c r="H96" s="205"/>
      <c r="I96" s="79"/>
      <c r="J96" s="205" t="s">
        <v>89</v>
      </c>
      <c r="K96" s="205"/>
      <c r="L96" s="205"/>
      <c r="M96" s="205"/>
      <c r="N96" s="205"/>
      <c r="O96" s="205"/>
      <c r="P96" s="205"/>
      <c r="Q96" s="205"/>
      <c r="R96" s="205"/>
      <c r="S96" s="205"/>
      <c r="T96" s="205"/>
      <c r="U96" s="205"/>
      <c r="V96" s="205"/>
      <c r="W96" s="205"/>
      <c r="X96" s="205"/>
      <c r="Y96" s="205"/>
      <c r="Z96" s="205"/>
      <c r="AA96" s="205"/>
      <c r="AB96" s="205"/>
      <c r="AC96" s="205"/>
      <c r="AD96" s="205"/>
      <c r="AE96" s="205"/>
      <c r="AF96" s="205"/>
      <c r="AG96" s="203">
        <f>'01.2 - Zabezpečovací zaří...'!J30</f>
        <v>0</v>
      </c>
      <c r="AH96" s="204"/>
      <c r="AI96" s="204"/>
      <c r="AJ96" s="204"/>
      <c r="AK96" s="204"/>
      <c r="AL96" s="204"/>
      <c r="AM96" s="204"/>
      <c r="AN96" s="203">
        <f>SUM(AG96,AT96)</f>
        <v>0</v>
      </c>
      <c r="AO96" s="204"/>
      <c r="AP96" s="204"/>
      <c r="AQ96" s="80" t="s">
        <v>84</v>
      </c>
      <c r="AR96" s="77"/>
      <c r="AS96" s="81">
        <v>0</v>
      </c>
      <c r="AT96" s="82">
        <f>ROUND(SUM(AV96:AW96),2)</f>
        <v>0</v>
      </c>
      <c r="AU96" s="83">
        <f>'01.2 - Zabezpečovací zaří...'!P120</f>
        <v>0</v>
      </c>
      <c r="AV96" s="82">
        <f>'01.2 - Zabezpečovací zaří...'!J33</f>
        <v>0</v>
      </c>
      <c r="AW96" s="82">
        <f>'01.2 - Zabezpečovací zaří...'!J34</f>
        <v>0</v>
      </c>
      <c r="AX96" s="82">
        <f>'01.2 - Zabezpečovací zaří...'!J35</f>
        <v>0</v>
      </c>
      <c r="AY96" s="82">
        <f>'01.2 - Zabezpečovací zaří...'!J36</f>
        <v>0</v>
      </c>
      <c r="AZ96" s="82">
        <f>'01.2 - Zabezpečovací zaří...'!F33</f>
        <v>0</v>
      </c>
      <c r="BA96" s="82">
        <f>'01.2 - Zabezpečovací zaří...'!F34</f>
        <v>0</v>
      </c>
      <c r="BB96" s="82">
        <f>'01.2 - Zabezpečovací zaří...'!F35</f>
        <v>0</v>
      </c>
      <c r="BC96" s="82">
        <f>'01.2 - Zabezpečovací zaří...'!F36</f>
        <v>0</v>
      </c>
      <c r="BD96" s="84">
        <f>'01.2 - Zabezpečovací zaří...'!F37</f>
        <v>0</v>
      </c>
      <c r="BT96" s="85" t="s">
        <v>85</v>
      </c>
      <c r="BV96" s="85" t="s">
        <v>79</v>
      </c>
      <c r="BW96" s="85" t="s">
        <v>90</v>
      </c>
      <c r="BX96" s="85" t="s">
        <v>4</v>
      </c>
      <c r="CL96" s="85" t="s">
        <v>1</v>
      </c>
      <c r="CM96" s="85" t="s">
        <v>87</v>
      </c>
    </row>
    <row r="97" spans="1:91" s="7" customFormat="1" ht="16.5" customHeight="1">
      <c r="A97" s="76" t="s">
        <v>81</v>
      </c>
      <c r="B97" s="77"/>
      <c r="C97" s="78"/>
      <c r="D97" s="205" t="s">
        <v>91</v>
      </c>
      <c r="E97" s="205"/>
      <c r="F97" s="205"/>
      <c r="G97" s="205"/>
      <c r="H97" s="205"/>
      <c r="I97" s="79"/>
      <c r="J97" s="205" t="s">
        <v>92</v>
      </c>
      <c r="K97" s="205"/>
      <c r="L97" s="205"/>
      <c r="M97" s="205"/>
      <c r="N97" s="205"/>
      <c r="O97" s="205"/>
      <c r="P97" s="205"/>
      <c r="Q97" s="205"/>
      <c r="R97" s="205"/>
      <c r="S97" s="205"/>
      <c r="T97" s="205"/>
      <c r="U97" s="205"/>
      <c r="V97" s="205"/>
      <c r="W97" s="205"/>
      <c r="X97" s="205"/>
      <c r="Y97" s="205"/>
      <c r="Z97" s="205"/>
      <c r="AA97" s="205"/>
      <c r="AB97" s="205"/>
      <c r="AC97" s="205"/>
      <c r="AD97" s="205"/>
      <c r="AE97" s="205"/>
      <c r="AF97" s="205"/>
      <c r="AG97" s="203">
        <f>'02.1 - VON'!J30</f>
        <v>0</v>
      </c>
      <c r="AH97" s="204"/>
      <c r="AI97" s="204"/>
      <c r="AJ97" s="204"/>
      <c r="AK97" s="204"/>
      <c r="AL97" s="204"/>
      <c r="AM97" s="204"/>
      <c r="AN97" s="203">
        <f>SUM(AG97,AT97)</f>
        <v>0</v>
      </c>
      <c r="AO97" s="204"/>
      <c r="AP97" s="204"/>
      <c r="AQ97" s="80" t="s">
        <v>84</v>
      </c>
      <c r="AR97" s="77"/>
      <c r="AS97" s="86">
        <v>0</v>
      </c>
      <c r="AT97" s="87">
        <f>ROUND(SUM(AV97:AW97),2)</f>
        <v>0</v>
      </c>
      <c r="AU97" s="88">
        <f>'02.1 - VON'!P117</f>
        <v>0</v>
      </c>
      <c r="AV97" s="87">
        <f>'02.1 - VON'!J33</f>
        <v>0</v>
      </c>
      <c r="AW97" s="87">
        <f>'02.1 - VON'!J34</f>
        <v>0</v>
      </c>
      <c r="AX97" s="87">
        <f>'02.1 - VON'!J35</f>
        <v>0</v>
      </c>
      <c r="AY97" s="87">
        <f>'02.1 - VON'!J36</f>
        <v>0</v>
      </c>
      <c r="AZ97" s="87">
        <f>'02.1 - VON'!F33</f>
        <v>0</v>
      </c>
      <c r="BA97" s="87">
        <f>'02.1 - VON'!F34</f>
        <v>0</v>
      </c>
      <c r="BB97" s="87">
        <f>'02.1 - VON'!F35</f>
        <v>0</v>
      </c>
      <c r="BC97" s="87">
        <f>'02.1 - VON'!F36</f>
        <v>0</v>
      </c>
      <c r="BD97" s="89">
        <f>'02.1 - VON'!F37</f>
        <v>0</v>
      </c>
      <c r="BT97" s="85" t="s">
        <v>85</v>
      </c>
      <c r="BV97" s="85" t="s">
        <v>79</v>
      </c>
      <c r="BW97" s="85" t="s">
        <v>93</v>
      </c>
      <c r="BX97" s="85" t="s">
        <v>4</v>
      </c>
      <c r="CL97" s="85" t="s">
        <v>1</v>
      </c>
      <c r="CM97" s="85" t="s">
        <v>87</v>
      </c>
    </row>
    <row r="98" spans="1:91" s="2" customFormat="1" ht="30" customHeight="1">
      <c r="A98" s="29"/>
      <c r="B98" s="30"/>
      <c r="C98" s="29"/>
      <c r="D98" s="29"/>
      <c r="E98" s="29"/>
      <c r="F98" s="29"/>
      <c r="G98" s="29"/>
      <c r="H98" s="29"/>
      <c r="I98" s="29"/>
      <c r="J98" s="29"/>
      <c r="K98" s="29"/>
      <c r="L98" s="29"/>
      <c r="M98" s="29"/>
      <c r="N98" s="29"/>
      <c r="O98" s="29"/>
      <c r="P98" s="29"/>
      <c r="Q98" s="29"/>
      <c r="R98" s="29"/>
      <c r="S98" s="29"/>
      <c r="T98" s="29"/>
      <c r="U98" s="29"/>
      <c r="V98" s="29"/>
      <c r="W98" s="29"/>
      <c r="X98" s="29"/>
      <c r="Y98" s="29"/>
      <c r="Z98" s="29"/>
      <c r="AA98" s="29"/>
      <c r="AB98" s="29"/>
      <c r="AC98" s="29"/>
      <c r="AD98" s="29"/>
      <c r="AE98" s="29"/>
      <c r="AF98" s="29"/>
      <c r="AG98" s="29"/>
      <c r="AH98" s="29"/>
      <c r="AI98" s="29"/>
      <c r="AJ98" s="29"/>
      <c r="AK98" s="29"/>
      <c r="AL98" s="29"/>
      <c r="AM98" s="29"/>
      <c r="AN98" s="29"/>
      <c r="AO98" s="29"/>
      <c r="AP98" s="29"/>
      <c r="AQ98" s="29"/>
      <c r="AR98" s="30"/>
      <c r="AS98" s="29"/>
      <c r="AT98" s="29"/>
      <c r="AU98" s="29"/>
      <c r="AV98" s="29"/>
      <c r="AW98" s="29"/>
      <c r="AX98" s="29"/>
      <c r="AY98" s="29"/>
      <c r="AZ98" s="29"/>
      <c r="BA98" s="29"/>
      <c r="BB98" s="29"/>
      <c r="BC98" s="29"/>
      <c r="BD98" s="29"/>
      <c r="BE98" s="29"/>
    </row>
    <row r="99" spans="1:91" s="2" customFormat="1" ht="6.95" customHeight="1">
      <c r="A99" s="29"/>
      <c r="B99" s="44"/>
      <c r="C99" s="45"/>
      <c r="D99" s="45"/>
      <c r="E99" s="45"/>
      <c r="F99" s="45"/>
      <c r="G99" s="45"/>
      <c r="H99" s="45"/>
      <c r="I99" s="45"/>
      <c r="J99" s="45"/>
      <c r="K99" s="45"/>
      <c r="L99" s="45"/>
      <c r="M99" s="45"/>
      <c r="N99" s="45"/>
      <c r="O99" s="45"/>
      <c r="P99" s="45"/>
      <c r="Q99" s="45"/>
      <c r="R99" s="45"/>
      <c r="S99" s="45"/>
      <c r="T99" s="45"/>
      <c r="U99" s="45"/>
      <c r="V99" s="45"/>
      <c r="W99" s="45"/>
      <c r="X99" s="45"/>
      <c r="Y99" s="45"/>
      <c r="Z99" s="45"/>
      <c r="AA99" s="45"/>
      <c r="AB99" s="45"/>
      <c r="AC99" s="45"/>
      <c r="AD99" s="45"/>
      <c r="AE99" s="45"/>
      <c r="AF99" s="45"/>
      <c r="AG99" s="45"/>
      <c r="AH99" s="45"/>
      <c r="AI99" s="45"/>
      <c r="AJ99" s="45"/>
      <c r="AK99" s="45"/>
      <c r="AL99" s="45"/>
      <c r="AM99" s="45"/>
      <c r="AN99" s="45"/>
      <c r="AO99" s="45"/>
      <c r="AP99" s="45"/>
      <c r="AQ99" s="45"/>
      <c r="AR99" s="30"/>
      <c r="AS99" s="29"/>
      <c r="AT99" s="29"/>
      <c r="AU99" s="29"/>
      <c r="AV99" s="29"/>
      <c r="AW99" s="29"/>
      <c r="AX99" s="29"/>
      <c r="AY99" s="29"/>
      <c r="AZ99" s="29"/>
      <c r="BA99" s="29"/>
      <c r="BB99" s="29"/>
      <c r="BC99" s="29"/>
      <c r="BD99" s="29"/>
      <c r="BE99" s="29"/>
    </row>
  </sheetData>
  <mergeCells count="50">
    <mergeCell ref="AR2:BE2"/>
    <mergeCell ref="AN96:AP96"/>
    <mergeCell ref="AG96:AM96"/>
    <mergeCell ref="D96:H96"/>
    <mergeCell ref="J96:AF96"/>
    <mergeCell ref="AN97:AP97"/>
    <mergeCell ref="AG97:AM97"/>
    <mergeCell ref="D97:H97"/>
    <mergeCell ref="J97:AF97"/>
    <mergeCell ref="C92:G92"/>
    <mergeCell ref="I92:AF92"/>
    <mergeCell ref="AG92:AM92"/>
    <mergeCell ref="AN92:AP92"/>
    <mergeCell ref="AN95:AP95"/>
    <mergeCell ref="AG95:AM95"/>
    <mergeCell ref="D95:H95"/>
    <mergeCell ref="J95:AF95"/>
    <mergeCell ref="AG94:AM94"/>
    <mergeCell ref="AN94:AP94"/>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01.1 - Železniční svršek'!C2" display="/"/>
    <hyperlink ref="A96" location="'01.2 - Zabezpečovací zaří...'!C2" display="/"/>
    <hyperlink ref="A97" location="'02.1 - VON'!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14"/>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08" t="s">
        <v>5</v>
      </c>
      <c r="M2" s="174"/>
      <c r="N2" s="174"/>
      <c r="O2" s="174"/>
      <c r="P2" s="174"/>
      <c r="Q2" s="174"/>
      <c r="R2" s="174"/>
      <c r="S2" s="174"/>
      <c r="T2" s="174"/>
      <c r="U2" s="174"/>
      <c r="V2" s="174"/>
      <c r="AT2" s="14" t="s">
        <v>86</v>
      </c>
    </row>
    <row r="3" spans="1:46" s="1" customFormat="1" ht="6.95" customHeight="1">
      <c r="B3" s="15"/>
      <c r="C3" s="16"/>
      <c r="D3" s="16"/>
      <c r="E3" s="16"/>
      <c r="F3" s="16"/>
      <c r="G3" s="16"/>
      <c r="H3" s="16"/>
      <c r="I3" s="16"/>
      <c r="J3" s="16"/>
      <c r="K3" s="16"/>
      <c r="L3" s="17"/>
      <c r="AT3" s="14" t="s">
        <v>87</v>
      </c>
    </row>
    <row r="4" spans="1:46" s="1" customFormat="1" ht="24.95" customHeight="1">
      <c r="B4" s="17"/>
      <c r="D4" s="18" t="s">
        <v>94</v>
      </c>
      <c r="L4" s="17"/>
      <c r="M4" s="90" t="s">
        <v>10</v>
      </c>
      <c r="AT4" s="14" t="s">
        <v>3</v>
      </c>
    </row>
    <row r="5" spans="1:46" s="1" customFormat="1" ht="6.95" customHeight="1">
      <c r="B5" s="17"/>
      <c r="L5" s="17"/>
    </row>
    <row r="6" spans="1:46" s="1" customFormat="1" ht="12" customHeight="1">
      <c r="B6" s="17"/>
      <c r="D6" s="24" t="s">
        <v>16</v>
      </c>
      <c r="L6" s="17"/>
    </row>
    <row r="7" spans="1:46" s="1" customFormat="1" ht="16.5" customHeight="1">
      <c r="B7" s="17"/>
      <c r="E7" s="209" t="str">
        <f>'Rekapitulace zakázky'!K6</f>
        <v>Oprava kolejí a výhybek v žst. Brno-Horní Heršpice - výhybka 39a/b, kolej 3a</v>
      </c>
      <c r="F7" s="210"/>
      <c r="G7" s="210"/>
      <c r="H7" s="210"/>
      <c r="L7" s="17"/>
    </row>
    <row r="8" spans="1:46" s="2" customFormat="1" ht="12" customHeight="1">
      <c r="A8" s="29"/>
      <c r="B8" s="30"/>
      <c r="C8" s="29"/>
      <c r="D8" s="24" t="s">
        <v>95</v>
      </c>
      <c r="E8" s="29"/>
      <c r="F8" s="29"/>
      <c r="G8" s="29"/>
      <c r="H8" s="29"/>
      <c r="I8" s="29"/>
      <c r="J8" s="29"/>
      <c r="K8" s="29"/>
      <c r="L8" s="39"/>
      <c r="S8" s="29"/>
      <c r="T8" s="29"/>
      <c r="U8" s="29"/>
      <c r="V8" s="29"/>
      <c r="W8" s="29"/>
      <c r="X8" s="29"/>
      <c r="Y8" s="29"/>
      <c r="Z8" s="29"/>
      <c r="AA8" s="29"/>
      <c r="AB8" s="29"/>
      <c r="AC8" s="29"/>
      <c r="AD8" s="29"/>
      <c r="AE8" s="29"/>
    </row>
    <row r="9" spans="1:46" s="2" customFormat="1" ht="16.5" customHeight="1">
      <c r="A9" s="29"/>
      <c r="B9" s="30"/>
      <c r="C9" s="29"/>
      <c r="D9" s="29"/>
      <c r="E9" s="189" t="s">
        <v>96</v>
      </c>
      <c r="F9" s="211"/>
      <c r="G9" s="211"/>
      <c r="H9" s="211"/>
      <c r="I9" s="29"/>
      <c r="J9" s="29"/>
      <c r="K9" s="29"/>
      <c r="L9" s="39"/>
      <c r="S9" s="29"/>
      <c r="T9" s="29"/>
      <c r="U9" s="29"/>
      <c r="V9" s="29"/>
      <c r="W9" s="29"/>
      <c r="X9" s="29"/>
      <c r="Y9" s="29"/>
      <c r="Z9" s="29"/>
      <c r="AA9" s="29"/>
      <c r="AB9" s="29"/>
      <c r="AC9" s="29"/>
      <c r="AD9" s="29"/>
      <c r="AE9" s="29"/>
    </row>
    <row r="10" spans="1:46" s="2" customFormat="1" ht="11.25">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c r="A11" s="29"/>
      <c r="B11" s="30"/>
      <c r="C11" s="29"/>
      <c r="D11" s="24" t="s">
        <v>18</v>
      </c>
      <c r="E11" s="29"/>
      <c r="F11" s="22" t="s">
        <v>1</v>
      </c>
      <c r="G11" s="29"/>
      <c r="H11" s="29"/>
      <c r="I11" s="24" t="s">
        <v>19</v>
      </c>
      <c r="J11" s="22" t="s">
        <v>1</v>
      </c>
      <c r="K11" s="29"/>
      <c r="L11" s="39"/>
      <c r="S11" s="29"/>
      <c r="T11" s="29"/>
      <c r="U11" s="29"/>
      <c r="V11" s="29"/>
      <c r="W11" s="29"/>
      <c r="X11" s="29"/>
      <c r="Y11" s="29"/>
      <c r="Z11" s="29"/>
      <c r="AA11" s="29"/>
      <c r="AB11" s="29"/>
      <c r="AC11" s="29"/>
      <c r="AD11" s="29"/>
      <c r="AE11" s="29"/>
    </row>
    <row r="12" spans="1:46" s="2" customFormat="1" ht="12" customHeight="1">
      <c r="A12" s="29"/>
      <c r="B12" s="30"/>
      <c r="C12" s="29"/>
      <c r="D12" s="24" t="s">
        <v>20</v>
      </c>
      <c r="E12" s="29"/>
      <c r="F12" s="22" t="s">
        <v>21</v>
      </c>
      <c r="G12" s="29"/>
      <c r="H12" s="29"/>
      <c r="I12" s="24" t="s">
        <v>22</v>
      </c>
      <c r="J12" s="52" t="str">
        <f>'Rekapitulace zakázky'!AN8</f>
        <v>20. 4. 2021</v>
      </c>
      <c r="K12" s="29"/>
      <c r="L12" s="39"/>
      <c r="S12" s="29"/>
      <c r="T12" s="29"/>
      <c r="U12" s="29"/>
      <c r="V12" s="29"/>
      <c r="W12" s="29"/>
      <c r="X12" s="29"/>
      <c r="Y12" s="29"/>
      <c r="Z12" s="29"/>
      <c r="AA12" s="29"/>
      <c r="AB12" s="29"/>
      <c r="AC12" s="29"/>
      <c r="AD12" s="29"/>
      <c r="AE12" s="29"/>
    </row>
    <row r="13" spans="1:46" s="2" customFormat="1" ht="10.9" customHeight="1">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c r="A14" s="29"/>
      <c r="B14" s="30"/>
      <c r="C14" s="29"/>
      <c r="D14" s="24" t="s">
        <v>24</v>
      </c>
      <c r="E14" s="29"/>
      <c r="F14" s="29"/>
      <c r="G14" s="29"/>
      <c r="H14" s="29"/>
      <c r="I14" s="24" t="s">
        <v>25</v>
      </c>
      <c r="J14" s="22" t="s">
        <v>26</v>
      </c>
      <c r="K14" s="29"/>
      <c r="L14" s="39"/>
      <c r="S14" s="29"/>
      <c r="T14" s="29"/>
      <c r="U14" s="29"/>
      <c r="V14" s="29"/>
      <c r="W14" s="29"/>
      <c r="X14" s="29"/>
      <c r="Y14" s="29"/>
      <c r="Z14" s="29"/>
      <c r="AA14" s="29"/>
      <c r="AB14" s="29"/>
      <c r="AC14" s="29"/>
      <c r="AD14" s="29"/>
      <c r="AE14" s="29"/>
    </row>
    <row r="15" spans="1:46" s="2" customFormat="1" ht="18" customHeight="1">
      <c r="A15" s="29"/>
      <c r="B15" s="30"/>
      <c r="C15" s="29"/>
      <c r="D15" s="29"/>
      <c r="E15" s="22" t="s">
        <v>27</v>
      </c>
      <c r="F15" s="29"/>
      <c r="G15" s="29"/>
      <c r="H15" s="29"/>
      <c r="I15" s="24" t="s">
        <v>28</v>
      </c>
      <c r="J15" s="22" t="s">
        <v>29</v>
      </c>
      <c r="K15" s="29"/>
      <c r="L15" s="39"/>
      <c r="S15" s="29"/>
      <c r="T15" s="29"/>
      <c r="U15" s="29"/>
      <c r="V15" s="29"/>
      <c r="W15" s="29"/>
      <c r="X15" s="29"/>
      <c r="Y15" s="29"/>
      <c r="Z15" s="29"/>
      <c r="AA15" s="29"/>
      <c r="AB15" s="29"/>
      <c r="AC15" s="29"/>
      <c r="AD15" s="29"/>
      <c r="AE15" s="29"/>
    </row>
    <row r="16" spans="1:46" s="2" customFormat="1" ht="6.95" customHeight="1">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c r="A17" s="29"/>
      <c r="B17" s="30"/>
      <c r="C17" s="29"/>
      <c r="D17" s="24" t="s">
        <v>30</v>
      </c>
      <c r="E17" s="29"/>
      <c r="F17" s="29"/>
      <c r="G17" s="29"/>
      <c r="H17" s="29"/>
      <c r="I17" s="24" t="s">
        <v>25</v>
      </c>
      <c r="J17" s="25" t="str">
        <f>'Rekapitulace zakázky'!AN13</f>
        <v>Vyplň údaj</v>
      </c>
      <c r="K17" s="29"/>
      <c r="L17" s="39"/>
      <c r="S17" s="29"/>
      <c r="T17" s="29"/>
      <c r="U17" s="29"/>
      <c r="V17" s="29"/>
      <c r="W17" s="29"/>
      <c r="X17" s="29"/>
      <c r="Y17" s="29"/>
      <c r="Z17" s="29"/>
      <c r="AA17" s="29"/>
      <c r="AB17" s="29"/>
      <c r="AC17" s="29"/>
      <c r="AD17" s="29"/>
      <c r="AE17" s="29"/>
    </row>
    <row r="18" spans="1:31" s="2" customFormat="1" ht="18" customHeight="1">
      <c r="A18" s="29"/>
      <c r="B18" s="30"/>
      <c r="C18" s="29"/>
      <c r="D18" s="29"/>
      <c r="E18" s="212" t="str">
        <f>'Rekapitulace zakázky'!E14</f>
        <v>Vyplň údaj</v>
      </c>
      <c r="F18" s="173"/>
      <c r="G18" s="173"/>
      <c r="H18" s="173"/>
      <c r="I18" s="24" t="s">
        <v>28</v>
      </c>
      <c r="J18" s="25" t="str">
        <f>'Rekapitulace zakázky'!AN14</f>
        <v>Vyplň údaj</v>
      </c>
      <c r="K18" s="29"/>
      <c r="L18" s="39"/>
      <c r="S18" s="29"/>
      <c r="T18" s="29"/>
      <c r="U18" s="29"/>
      <c r="V18" s="29"/>
      <c r="W18" s="29"/>
      <c r="X18" s="29"/>
      <c r="Y18" s="29"/>
      <c r="Z18" s="29"/>
      <c r="AA18" s="29"/>
      <c r="AB18" s="29"/>
      <c r="AC18" s="29"/>
      <c r="AD18" s="29"/>
      <c r="AE18" s="29"/>
    </row>
    <row r="19" spans="1:31" s="2" customFormat="1" ht="6.95" customHeight="1">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c r="A20" s="29"/>
      <c r="B20" s="30"/>
      <c r="C20" s="29"/>
      <c r="D20" s="24" t="s">
        <v>32</v>
      </c>
      <c r="E20" s="29"/>
      <c r="F20" s="29"/>
      <c r="G20" s="29"/>
      <c r="H20" s="29"/>
      <c r="I20" s="24" t="s">
        <v>25</v>
      </c>
      <c r="J20" s="22" t="str">
        <f>IF('Rekapitulace zakázky'!AN16="","",'Rekapitulace zakázky'!AN16)</f>
        <v/>
      </c>
      <c r="K20" s="29"/>
      <c r="L20" s="39"/>
      <c r="S20" s="29"/>
      <c r="T20" s="29"/>
      <c r="U20" s="29"/>
      <c r="V20" s="29"/>
      <c r="W20" s="29"/>
      <c r="X20" s="29"/>
      <c r="Y20" s="29"/>
      <c r="Z20" s="29"/>
      <c r="AA20" s="29"/>
      <c r="AB20" s="29"/>
      <c r="AC20" s="29"/>
      <c r="AD20" s="29"/>
      <c r="AE20" s="29"/>
    </row>
    <row r="21" spans="1:31" s="2" customFormat="1" ht="18" customHeight="1">
      <c r="A21" s="29"/>
      <c r="B21" s="30"/>
      <c r="C21" s="29"/>
      <c r="D21" s="29"/>
      <c r="E21" s="22" t="str">
        <f>IF('Rekapitulace zakázky'!E17="","",'Rekapitulace zakázky'!E17)</f>
        <v xml:space="preserve"> </v>
      </c>
      <c r="F21" s="29"/>
      <c r="G21" s="29"/>
      <c r="H21" s="29"/>
      <c r="I21" s="24" t="s">
        <v>28</v>
      </c>
      <c r="J21" s="22" t="str">
        <f>IF('Rekapitulace zakázky'!AN17="","",'Rekapitulace zakázky'!AN17)</f>
        <v/>
      </c>
      <c r="K21" s="29"/>
      <c r="L21" s="39"/>
      <c r="S21" s="29"/>
      <c r="T21" s="29"/>
      <c r="U21" s="29"/>
      <c r="V21" s="29"/>
      <c r="W21" s="29"/>
      <c r="X21" s="29"/>
      <c r="Y21" s="29"/>
      <c r="Z21" s="29"/>
      <c r="AA21" s="29"/>
      <c r="AB21" s="29"/>
      <c r="AC21" s="29"/>
      <c r="AD21" s="29"/>
      <c r="AE21" s="29"/>
    </row>
    <row r="22" spans="1:31" s="2" customFormat="1" ht="6.95" customHeight="1">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c r="A23" s="29"/>
      <c r="B23" s="30"/>
      <c r="C23" s="29"/>
      <c r="D23" s="24" t="s">
        <v>35</v>
      </c>
      <c r="E23" s="29"/>
      <c r="F23" s="29"/>
      <c r="G23" s="29"/>
      <c r="H23" s="29"/>
      <c r="I23" s="24" t="s">
        <v>25</v>
      </c>
      <c r="J23" s="22" t="str">
        <f>IF('Rekapitulace zakázky'!AN19="","",'Rekapitulace zakázky'!AN19)</f>
        <v/>
      </c>
      <c r="K23" s="29"/>
      <c r="L23" s="39"/>
      <c r="S23" s="29"/>
      <c r="T23" s="29"/>
      <c r="U23" s="29"/>
      <c r="V23" s="29"/>
      <c r="W23" s="29"/>
      <c r="X23" s="29"/>
      <c r="Y23" s="29"/>
      <c r="Z23" s="29"/>
      <c r="AA23" s="29"/>
      <c r="AB23" s="29"/>
      <c r="AC23" s="29"/>
      <c r="AD23" s="29"/>
      <c r="AE23" s="29"/>
    </row>
    <row r="24" spans="1:31" s="2" customFormat="1" ht="18" customHeight="1">
      <c r="A24" s="29"/>
      <c r="B24" s="30"/>
      <c r="C24" s="29"/>
      <c r="D24" s="29"/>
      <c r="E24" s="22" t="str">
        <f>IF('Rekapitulace zakázky'!E20="","",'Rekapitulace zakázky'!E20)</f>
        <v xml:space="preserve"> </v>
      </c>
      <c r="F24" s="29"/>
      <c r="G24" s="29"/>
      <c r="H24" s="29"/>
      <c r="I24" s="24" t="s">
        <v>28</v>
      </c>
      <c r="J24" s="22" t="str">
        <f>IF('Rekapitulace zakázky'!AN20="","",'Rekapitulace zakázky'!AN20)</f>
        <v/>
      </c>
      <c r="K24" s="29"/>
      <c r="L24" s="39"/>
      <c r="S24" s="29"/>
      <c r="T24" s="29"/>
      <c r="U24" s="29"/>
      <c r="V24" s="29"/>
      <c r="W24" s="29"/>
      <c r="X24" s="29"/>
      <c r="Y24" s="29"/>
      <c r="Z24" s="29"/>
      <c r="AA24" s="29"/>
      <c r="AB24" s="29"/>
      <c r="AC24" s="29"/>
      <c r="AD24" s="29"/>
      <c r="AE24" s="29"/>
    </row>
    <row r="25" spans="1:31" s="2" customFormat="1" ht="6.95" customHeight="1">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c r="A26" s="29"/>
      <c r="B26" s="30"/>
      <c r="C26" s="29"/>
      <c r="D26" s="24" t="s">
        <v>36</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c r="A27" s="91"/>
      <c r="B27" s="92"/>
      <c r="C27" s="91"/>
      <c r="D27" s="91"/>
      <c r="E27" s="178" t="s">
        <v>1</v>
      </c>
      <c r="F27" s="178"/>
      <c r="G27" s="178"/>
      <c r="H27" s="178"/>
      <c r="I27" s="91"/>
      <c r="J27" s="91"/>
      <c r="K27" s="91"/>
      <c r="L27" s="93"/>
      <c r="S27" s="91"/>
      <c r="T27" s="91"/>
      <c r="U27" s="91"/>
      <c r="V27" s="91"/>
      <c r="W27" s="91"/>
      <c r="X27" s="91"/>
      <c r="Y27" s="91"/>
      <c r="Z27" s="91"/>
      <c r="AA27" s="91"/>
      <c r="AB27" s="91"/>
      <c r="AC27" s="91"/>
      <c r="AD27" s="91"/>
      <c r="AE27" s="91"/>
    </row>
    <row r="28" spans="1:31" s="2" customFormat="1" ht="6.95" customHeight="1">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customHeight="1">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c r="A30" s="29"/>
      <c r="B30" s="30"/>
      <c r="C30" s="29"/>
      <c r="D30" s="94" t="s">
        <v>37</v>
      </c>
      <c r="E30" s="29"/>
      <c r="F30" s="29"/>
      <c r="G30" s="29"/>
      <c r="H30" s="29"/>
      <c r="I30" s="29"/>
      <c r="J30" s="68">
        <f>ROUND(J120, 2)</f>
        <v>8132700</v>
      </c>
      <c r="K30" s="29"/>
      <c r="L30" s="39"/>
      <c r="S30" s="29"/>
      <c r="T30" s="29"/>
      <c r="U30" s="29"/>
      <c r="V30" s="29"/>
      <c r="W30" s="29"/>
      <c r="X30" s="29"/>
      <c r="Y30" s="29"/>
      <c r="Z30" s="29"/>
      <c r="AA30" s="29"/>
      <c r="AB30" s="29"/>
      <c r="AC30" s="29"/>
      <c r="AD30" s="29"/>
      <c r="AE30" s="29"/>
    </row>
    <row r="31" spans="1:31" s="2" customFormat="1" ht="6.95" customHeight="1">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customHeight="1">
      <c r="A32" s="29"/>
      <c r="B32" s="30"/>
      <c r="C32" s="29"/>
      <c r="D32" s="29"/>
      <c r="E32" s="29"/>
      <c r="F32" s="33" t="s">
        <v>39</v>
      </c>
      <c r="G32" s="29"/>
      <c r="H32" s="29"/>
      <c r="I32" s="33" t="s">
        <v>38</v>
      </c>
      <c r="J32" s="33" t="s">
        <v>40</v>
      </c>
      <c r="K32" s="29"/>
      <c r="L32" s="39"/>
      <c r="S32" s="29"/>
      <c r="T32" s="29"/>
      <c r="U32" s="29"/>
      <c r="V32" s="29"/>
      <c r="W32" s="29"/>
      <c r="X32" s="29"/>
      <c r="Y32" s="29"/>
      <c r="Z32" s="29"/>
      <c r="AA32" s="29"/>
      <c r="AB32" s="29"/>
      <c r="AC32" s="29"/>
      <c r="AD32" s="29"/>
      <c r="AE32" s="29"/>
    </row>
    <row r="33" spans="1:31" s="2" customFormat="1" ht="14.45" customHeight="1">
      <c r="A33" s="29"/>
      <c r="B33" s="30"/>
      <c r="C33" s="29"/>
      <c r="D33" s="95" t="s">
        <v>41</v>
      </c>
      <c r="E33" s="24" t="s">
        <v>42</v>
      </c>
      <c r="F33" s="96">
        <f>ROUND((SUM(BE120:BE213)),  2)</f>
        <v>8132700</v>
      </c>
      <c r="G33" s="29"/>
      <c r="H33" s="29"/>
      <c r="I33" s="97">
        <v>0.21</v>
      </c>
      <c r="J33" s="96">
        <f>ROUND(((SUM(BE120:BE213))*I33),  2)</f>
        <v>1707867</v>
      </c>
      <c r="K33" s="29"/>
      <c r="L33" s="39"/>
      <c r="S33" s="29"/>
      <c r="T33" s="29"/>
      <c r="U33" s="29"/>
      <c r="V33" s="29"/>
      <c r="W33" s="29"/>
      <c r="X33" s="29"/>
      <c r="Y33" s="29"/>
      <c r="Z33" s="29"/>
      <c r="AA33" s="29"/>
      <c r="AB33" s="29"/>
      <c r="AC33" s="29"/>
      <c r="AD33" s="29"/>
      <c r="AE33" s="29"/>
    </row>
    <row r="34" spans="1:31" s="2" customFormat="1" ht="14.45" customHeight="1">
      <c r="A34" s="29"/>
      <c r="B34" s="30"/>
      <c r="C34" s="29"/>
      <c r="D34" s="29"/>
      <c r="E34" s="24" t="s">
        <v>43</v>
      </c>
      <c r="F34" s="96">
        <f>ROUND((SUM(BF120:BF213)),  2)</f>
        <v>0</v>
      </c>
      <c r="G34" s="29"/>
      <c r="H34" s="29"/>
      <c r="I34" s="97">
        <v>0.15</v>
      </c>
      <c r="J34" s="96">
        <f>ROUND(((SUM(BF120:BF213))*I34),  2)</f>
        <v>0</v>
      </c>
      <c r="K34" s="29"/>
      <c r="L34" s="39"/>
      <c r="S34" s="29"/>
      <c r="T34" s="29"/>
      <c r="U34" s="29"/>
      <c r="V34" s="29"/>
      <c r="W34" s="29"/>
      <c r="X34" s="29"/>
      <c r="Y34" s="29"/>
      <c r="Z34" s="29"/>
      <c r="AA34" s="29"/>
      <c r="AB34" s="29"/>
      <c r="AC34" s="29"/>
      <c r="AD34" s="29"/>
      <c r="AE34" s="29"/>
    </row>
    <row r="35" spans="1:31" s="2" customFormat="1" ht="14.45" hidden="1" customHeight="1">
      <c r="A35" s="29"/>
      <c r="B35" s="30"/>
      <c r="C35" s="29"/>
      <c r="D35" s="29"/>
      <c r="E35" s="24" t="s">
        <v>44</v>
      </c>
      <c r="F35" s="96">
        <f>ROUND((SUM(BG120:BG213)),  2)</f>
        <v>0</v>
      </c>
      <c r="G35" s="29"/>
      <c r="H35" s="29"/>
      <c r="I35" s="97">
        <v>0.21</v>
      </c>
      <c r="J35" s="96">
        <f>0</f>
        <v>0</v>
      </c>
      <c r="K35" s="29"/>
      <c r="L35" s="39"/>
      <c r="S35" s="29"/>
      <c r="T35" s="29"/>
      <c r="U35" s="29"/>
      <c r="V35" s="29"/>
      <c r="W35" s="29"/>
      <c r="X35" s="29"/>
      <c r="Y35" s="29"/>
      <c r="Z35" s="29"/>
      <c r="AA35" s="29"/>
      <c r="AB35" s="29"/>
      <c r="AC35" s="29"/>
      <c r="AD35" s="29"/>
      <c r="AE35" s="29"/>
    </row>
    <row r="36" spans="1:31" s="2" customFormat="1" ht="14.45" hidden="1" customHeight="1">
      <c r="A36" s="29"/>
      <c r="B36" s="30"/>
      <c r="C36" s="29"/>
      <c r="D36" s="29"/>
      <c r="E36" s="24" t="s">
        <v>45</v>
      </c>
      <c r="F36" s="96">
        <f>ROUND((SUM(BH120:BH213)),  2)</f>
        <v>0</v>
      </c>
      <c r="G36" s="29"/>
      <c r="H36" s="29"/>
      <c r="I36" s="97">
        <v>0.15</v>
      </c>
      <c r="J36" s="96">
        <f>0</f>
        <v>0</v>
      </c>
      <c r="K36" s="29"/>
      <c r="L36" s="39"/>
      <c r="S36" s="29"/>
      <c r="T36" s="29"/>
      <c r="U36" s="29"/>
      <c r="V36" s="29"/>
      <c r="W36" s="29"/>
      <c r="X36" s="29"/>
      <c r="Y36" s="29"/>
      <c r="Z36" s="29"/>
      <c r="AA36" s="29"/>
      <c r="AB36" s="29"/>
      <c r="AC36" s="29"/>
      <c r="AD36" s="29"/>
      <c r="AE36" s="29"/>
    </row>
    <row r="37" spans="1:31" s="2" customFormat="1" ht="14.45" hidden="1" customHeight="1">
      <c r="A37" s="29"/>
      <c r="B37" s="30"/>
      <c r="C37" s="29"/>
      <c r="D37" s="29"/>
      <c r="E37" s="24" t="s">
        <v>46</v>
      </c>
      <c r="F37" s="96">
        <f>ROUND((SUM(BI120:BI213)),  2)</f>
        <v>0</v>
      </c>
      <c r="G37" s="29"/>
      <c r="H37" s="29"/>
      <c r="I37" s="97">
        <v>0</v>
      </c>
      <c r="J37" s="96">
        <f>0</f>
        <v>0</v>
      </c>
      <c r="K37" s="29"/>
      <c r="L37" s="39"/>
      <c r="S37" s="29"/>
      <c r="T37" s="29"/>
      <c r="U37" s="29"/>
      <c r="V37" s="29"/>
      <c r="W37" s="29"/>
      <c r="X37" s="29"/>
      <c r="Y37" s="29"/>
      <c r="Z37" s="29"/>
      <c r="AA37" s="29"/>
      <c r="AB37" s="29"/>
      <c r="AC37" s="29"/>
      <c r="AD37" s="29"/>
      <c r="AE37" s="29"/>
    </row>
    <row r="38" spans="1:31" s="2" customFormat="1" ht="6.95" customHeight="1">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c r="A39" s="29"/>
      <c r="B39" s="30"/>
      <c r="C39" s="98"/>
      <c r="D39" s="99" t="s">
        <v>47</v>
      </c>
      <c r="E39" s="57"/>
      <c r="F39" s="57"/>
      <c r="G39" s="100" t="s">
        <v>48</v>
      </c>
      <c r="H39" s="101" t="s">
        <v>49</v>
      </c>
      <c r="I39" s="57"/>
      <c r="J39" s="102">
        <f>SUM(J30:J37)</f>
        <v>9840567</v>
      </c>
      <c r="K39" s="103"/>
      <c r="L39" s="39"/>
      <c r="S39" s="29"/>
      <c r="T39" s="29"/>
      <c r="U39" s="29"/>
      <c r="V39" s="29"/>
      <c r="W39" s="29"/>
      <c r="X39" s="29"/>
      <c r="Y39" s="29"/>
      <c r="Z39" s="29"/>
      <c r="AA39" s="29"/>
      <c r="AB39" s="29"/>
      <c r="AC39" s="29"/>
      <c r="AD39" s="29"/>
      <c r="AE39" s="29"/>
    </row>
    <row r="40" spans="1:31" s="2" customFormat="1" ht="14.45" customHeight="1">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39"/>
      <c r="D50" s="40" t="s">
        <v>50</v>
      </c>
      <c r="E50" s="41"/>
      <c r="F50" s="41"/>
      <c r="G50" s="40" t="s">
        <v>51</v>
      </c>
      <c r="H50" s="41"/>
      <c r="I50" s="41"/>
      <c r="J50" s="41"/>
      <c r="K50" s="41"/>
      <c r="L50" s="39"/>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c r="A61" s="29"/>
      <c r="B61" s="30"/>
      <c r="C61" s="29"/>
      <c r="D61" s="42" t="s">
        <v>52</v>
      </c>
      <c r="E61" s="32"/>
      <c r="F61" s="104" t="s">
        <v>53</v>
      </c>
      <c r="G61" s="42" t="s">
        <v>52</v>
      </c>
      <c r="H61" s="32"/>
      <c r="I61" s="32"/>
      <c r="J61" s="105" t="s">
        <v>53</v>
      </c>
      <c r="K61" s="32"/>
      <c r="L61" s="39"/>
      <c r="S61" s="29"/>
      <c r="T61" s="29"/>
      <c r="U61" s="29"/>
      <c r="V61" s="29"/>
      <c r="W61" s="29"/>
      <c r="X61" s="29"/>
      <c r="Y61" s="29"/>
      <c r="Z61" s="29"/>
      <c r="AA61" s="29"/>
      <c r="AB61" s="29"/>
      <c r="AC61" s="29"/>
      <c r="AD61" s="29"/>
      <c r="AE61" s="29"/>
    </row>
    <row r="62" spans="1:31" ht="11.25">
      <c r="B62" s="17"/>
      <c r="L62" s="17"/>
    </row>
    <row r="63" spans="1:31" ht="11.25">
      <c r="B63" s="17"/>
      <c r="L63" s="17"/>
    </row>
    <row r="64" spans="1:31" ht="11.25">
      <c r="B64" s="17"/>
      <c r="L64" s="17"/>
    </row>
    <row r="65" spans="1:31" s="2" customFormat="1">
      <c r="A65" s="29"/>
      <c r="B65" s="30"/>
      <c r="C65" s="29"/>
      <c r="D65" s="40" t="s">
        <v>54</v>
      </c>
      <c r="E65" s="43"/>
      <c r="F65" s="43"/>
      <c r="G65" s="40" t="s">
        <v>55</v>
      </c>
      <c r="H65" s="43"/>
      <c r="I65" s="43"/>
      <c r="J65" s="43"/>
      <c r="K65" s="43"/>
      <c r="L65" s="39"/>
      <c r="S65" s="29"/>
      <c r="T65" s="29"/>
      <c r="U65" s="29"/>
      <c r="V65" s="29"/>
      <c r="W65" s="29"/>
      <c r="X65" s="29"/>
      <c r="Y65" s="29"/>
      <c r="Z65" s="29"/>
      <c r="AA65" s="29"/>
      <c r="AB65" s="29"/>
      <c r="AC65" s="29"/>
      <c r="AD65" s="29"/>
      <c r="AE65" s="29"/>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c r="A76" s="29"/>
      <c r="B76" s="30"/>
      <c r="C76" s="29"/>
      <c r="D76" s="42" t="s">
        <v>52</v>
      </c>
      <c r="E76" s="32"/>
      <c r="F76" s="104" t="s">
        <v>53</v>
      </c>
      <c r="G76" s="42" t="s">
        <v>52</v>
      </c>
      <c r="H76" s="32"/>
      <c r="I76" s="32"/>
      <c r="J76" s="105" t="s">
        <v>53</v>
      </c>
      <c r="K76" s="32"/>
      <c r="L76" s="39"/>
      <c r="S76" s="29"/>
      <c r="T76" s="29"/>
      <c r="U76" s="29"/>
      <c r="V76" s="29"/>
      <c r="W76" s="29"/>
      <c r="X76" s="29"/>
      <c r="Y76" s="29"/>
      <c r="Z76" s="29"/>
      <c r="AA76" s="29"/>
      <c r="AB76" s="29"/>
      <c r="AC76" s="29"/>
      <c r="AD76" s="29"/>
      <c r="AE76" s="29"/>
    </row>
    <row r="77" spans="1:31" s="2" customFormat="1" ht="14.45" customHeight="1">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5" customHeight="1">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customHeight="1">
      <c r="A82" s="29"/>
      <c r="B82" s="30"/>
      <c r="C82" s="18" t="s">
        <v>97</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customHeight="1">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c r="A84" s="29"/>
      <c r="B84" s="30"/>
      <c r="C84" s="24" t="s">
        <v>16</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16.5" customHeight="1">
      <c r="A85" s="29"/>
      <c r="B85" s="30"/>
      <c r="C85" s="29"/>
      <c r="D85" s="29"/>
      <c r="E85" s="209" t="str">
        <f>E7</f>
        <v>Oprava kolejí a výhybek v žst. Brno-Horní Heršpice - výhybka 39a/b, kolej 3a</v>
      </c>
      <c r="F85" s="210"/>
      <c r="G85" s="210"/>
      <c r="H85" s="210"/>
      <c r="I85" s="29"/>
      <c r="J85" s="29"/>
      <c r="K85" s="29"/>
      <c r="L85" s="39"/>
      <c r="S85" s="29"/>
      <c r="T85" s="29"/>
      <c r="U85" s="29"/>
      <c r="V85" s="29"/>
      <c r="W85" s="29"/>
      <c r="X85" s="29"/>
      <c r="Y85" s="29"/>
      <c r="Z85" s="29"/>
      <c r="AA85" s="29"/>
      <c r="AB85" s="29"/>
      <c r="AC85" s="29"/>
      <c r="AD85" s="29"/>
      <c r="AE85" s="29"/>
    </row>
    <row r="86" spans="1:47" s="2" customFormat="1" ht="12" customHeight="1">
      <c r="A86" s="29"/>
      <c r="B86" s="30"/>
      <c r="C86" s="24" t="s">
        <v>95</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c r="A87" s="29"/>
      <c r="B87" s="30"/>
      <c r="C87" s="29"/>
      <c r="D87" s="29"/>
      <c r="E87" s="189" t="str">
        <f>E9</f>
        <v>01.1 - Železniční svršek</v>
      </c>
      <c r="F87" s="211"/>
      <c r="G87" s="211"/>
      <c r="H87" s="211"/>
      <c r="I87" s="29"/>
      <c r="J87" s="29"/>
      <c r="K87" s="29"/>
      <c r="L87" s="39"/>
      <c r="S87" s="29"/>
      <c r="T87" s="29"/>
      <c r="U87" s="29"/>
      <c r="V87" s="29"/>
      <c r="W87" s="29"/>
      <c r="X87" s="29"/>
      <c r="Y87" s="29"/>
      <c r="Z87" s="29"/>
      <c r="AA87" s="29"/>
      <c r="AB87" s="29"/>
      <c r="AC87" s="29"/>
      <c r="AD87" s="29"/>
      <c r="AE87" s="29"/>
    </row>
    <row r="88" spans="1:47" s="2" customFormat="1" ht="6.95" customHeight="1">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c r="A89" s="29"/>
      <c r="B89" s="30"/>
      <c r="C89" s="24" t="s">
        <v>20</v>
      </c>
      <c r="D89" s="29"/>
      <c r="E89" s="29"/>
      <c r="F89" s="22" t="str">
        <f>F12</f>
        <v>Brno</v>
      </c>
      <c r="G89" s="29"/>
      <c r="H89" s="29"/>
      <c r="I89" s="24" t="s">
        <v>22</v>
      </c>
      <c r="J89" s="52" t="str">
        <f>IF(J12="","",J12)</f>
        <v>20. 4. 2021</v>
      </c>
      <c r="K89" s="29"/>
      <c r="L89" s="39"/>
      <c r="S89" s="29"/>
      <c r="T89" s="29"/>
      <c r="U89" s="29"/>
      <c r="V89" s="29"/>
      <c r="W89" s="29"/>
      <c r="X89" s="29"/>
      <c r="Y89" s="29"/>
      <c r="Z89" s="29"/>
      <c r="AA89" s="29"/>
      <c r="AB89" s="29"/>
      <c r="AC89" s="29"/>
      <c r="AD89" s="29"/>
      <c r="AE89" s="29"/>
    </row>
    <row r="90" spans="1:47" s="2" customFormat="1" ht="6.95" customHeight="1">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15.2" customHeight="1">
      <c r="A91" s="29"/>
      <c r="B91" s="30"/>
      <c r="C91" s="24" t="s">
        <v>24</v>
      </c>
      <c r="D91" s="29"/>
      <c r="E91" s="29"/>
      <c r="F91" s="22" t="str">
        <f>E15</f>
        <v>Správa železnic, s.o.</v>
      </c>
      <c r="G91" s="29"/>
      <c r="H91" s="29"/>
      <c r="I91" s="24" t="s">
        <v>32</v>
      </c>
      <c r="J91" s="27" t="str">
        <f>E21</f>
        <v xml:space="preserve"> </v>
      </c>
      <c r="K91" s="29"/>
      <c r="L91" s="39"/>
      <c r="S91" s="29"/>
      <c r="T91" s="29"/>
      <c r="U91" s="29"/>
      <c r="V91" s="29"/>
      <c r="W91" s="29"/>
      <c r="X91" s="29"/>
      <c r="Y91" s="29"/>
      <c r="Z91" s="29"/>
      <c r="AA91" s="29"/>
      <c r="AB91" s="29"/>
      <c r="AC91" s="29"/>
      <c r="AD91" s="29"/>
      <c r="AE91" s="29"/>
    </row>
    <row r="92" spans="1:47" s="2" customFormat="1" ht="15.2" customHeight="1">
      <c r="A92" s="29"/>
      <c r="B92" s="30"/>
      <c r="C92" s="24" t="s">
        <v>30</v>
      </c>
      <c r="D92" s="29"/>
      <c r="E92" s="29"/>
      <c r="F92" s="22" t="str">
        <f>IF(E18="","",E18)</f>
        <v>Vyplň údaj</v>
      </c>
      <c r="G92" s="29"/>
      <c r="H92" s="29"/>
      <c r="I92" s="24" t="s">
        <v>35</v>
      </c>
      <c r="J92" s="27" t="str">
        <f>E24</f>
        <v xml:space="preserve"> </v>
      </c>
      <c r="K92" s="29"/>
      <c r="L92" s="39"/>
      <c r="S92" s="29"/>
      <c r="T92" s="29"/>
      <c r="U92" s="29"/>
      <c r="V92" s="29"/>
      <c r="W92" s="29"/>
      <c r="X92" s="29"/>
      <c r="Y92" s="29"/>
      <c r="Z92" s="29"/>
      <c r="AA92" s="29"/>
      <c r="AB92" s="29"/>
      <c r="AC92" s="29"/>
      <c r="AD92" s="29"/>
      <c r="AE92" s="29"/>
    </row>
    <row r="93" spans="1:47" s="2" customFormat="1" ht="10.35" customHeight="1">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c r="A94" s="29"/>
      <c r="B94" s="30"/>
      <c r="C94" s="106" t="s">
        <v>98</v>
      </c>
      <c r="D94" s="98"/>
      <c r="E94" s="98"/>
      <c r="F94" s="98"/>
      <c r="G94" s="98"/>
      <c r="H94" s="98"/>
      <c r="I94" s="98"/>
      <c r="J94" s="107" t="s">
        <v>99</v>
      </c>
      <c r="K94" s="98"/>
      <c r="L94" s="39"/>
      <c r="S94" s="29"/>
      <c r="T94" s="29"/>
      <c r="U94" s="29"/>
      <c r="V94" s="29"/>
      <c r="W94" s="29"/>
      <c r="X94" s="29"/>
      <c r="Y94" s="29"/>
      <c r="Z94" s="29"/>
      <c r="AA94" s="29"/>
      <c r="AB94" s="29"/>
      <c r="AC94" s="29"/>
      <c r="AD94" s="29"/>
      <c r="AE94" s="29"/>
    </row>
    <row r="95" spans="1:47" s="2" customFormat="1" ht="10.35" customHeight="1">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customHeight="1">
      <c r="A96" s="29"/>
      <c r="B96" s="30"/>
      <c r="C96" s="108" t="s">
        <v>100</v>
      </c>
      <c r="D96" s="29"/>
      <c r="E96" s="29"/>
      <c r="F96" s="29"/>
      <c r="G96" s="29"/>
      <c r="H96" s="29"/>
      <c r="I96" s="29"/>
      <c r="J96" s="68">
        <f>J120</f>
        <v>8132700</v>
      </c>
      <c r="K96" s="29"/>
      <c r="L96" s="39"/>
      <c r="S96" s="29"/>
      <c r="T96" s="29"/>
      <c r="U96" s="29"/>
      <c r="V96" s="29"/>
      <c r="W96" s="29"/>
      <c r="X96" s="29"/>
      <c r="Y96" s="29"/>
      <c r="Z96" s="29"/>
      <c r="AA96" s="29"/>
      <c r="AB96" s="29"/>
      <c r="AC96" s="29"/>
      <c r="AD96" s="29"/>
      <c r="AE96" s="29"/>
      <c r="AU96" s="14" t="s">
        <v>101</v>
      </c>
    </row>
    <row r="97" spans="1:31" s="9" customFormat="1" ht="24.95" customHeight="1">
      <c r="B97" s="109"/>
      <c r="D97" s="110" t="s">
        <v>102</v>
      </c>
      <c r="E97" s="111"/>
      <c r="F97" s="111"/>
      <c r="G97" s="111"/>
      <c r="H97" s="111"/>
      <c r="I97" s="111"/>
      <c r="J97" s="112">
        <f>J121</f>
        <v>8132700</v>
      </c>
      <c r="L97" s="109"/>
    </row>
    <row r="98" spans="1:31" s="10" customFormat="1" ht="19.899999999999999" customHeight="1">
      <c r="B98" s="113"/>
      <c r="D98" s="114" t="s">
        <v>103</v>
      </c>
      <c r="E98" s="115"/>
      <c r="F98" s="115"/>
      <c r="G98" s="115"/>
      <c r="H98" s="115"/>
      <c r="I98" s="115"/>
      <c r="J98" s="116">
        <f>J122</f>
        <v>8132700</v>
      </c>
      <c r="L98" s="113"/>
    </row>
    <row r="99" spans="1:31" s="9" customFormat="1" ht="24.95" customHeight="1">
      <c r="B99" s="109"/>
      <c r="D99" s="110" t="s">
        <v>104</v>
      </c>
      <c r="E99" s="111"/>
      <c r="F99" s="111"/>
      <c r="G99" s="111"/>
      <c r="H99" s="111"/>
      <c r="I99" s="111"/>
      <c r="J99" s="112">
        <f>J190</f>
        <v>0</v>
      </c>
      <c r="L99" s="109"/>
    </row>
    <row r="100" spans="1:31" s="9" customFormat="1" ht="24.95" customHeight="1">
      <c r="B100" s="109"/>
      <c r="D100" s="110" t="s">
        <v>105</v>
      </c>
      <c r="E100" s="111"/>
      <c r="F100" s="111"/>
      <c r="G100" s="111"/>
      <c r="H100" s="111"/>
      <c r="I100" s="111"/>
      <c r="J100" s="112">
        <f>J211</f>
        <v>0</v>
      </c>
      <c r="L100" s="109"/>
    </row>
    <row r="101" spans="1:31" s="2" customFormat="1" ht="21.75" customHeight="1">
      <c r="A101" s="29"/>
      <c r="B101" s="30"/>
      <c r="C101" s="29"/>
      <c r="D101" s="29"/>
      <c r="E101" s="29"/>
      <c r="F101" s="29"/>
      <c r="G101" s="29"/>
      <c r="H101" s="29"/>
      <c r="I101" s="29"/>
      <c r="J101" s="29"/>
      <c r="K101" s="29"/>
      <c r="L101" s="39"/>
      <c r="S101" s="29"/>
      <c r="T101" s="29"/>
      <c r="U101" s="29"/>
      <c r="V101" s="29"/>
      <c r="W101" s="29"/>
      <c r="X101" s="29"/>
      <c r="Y101" s="29"/>
      <c r="Z101" s="29"/>
      <c r="AA101" s="29"/>
      <c r="AB101" s="29"/>
      <c r="AC101" s="29"/>
      <c r="AD101" s="29"/>
      <c r="AE101" s="29"/>
    </row>
    <row r="102" spans="1:31" s="2" customFormat="1" ht="6.95" customHeight="1">
      <c r="A102" s="29"/>
      <c r="B102" s="44"/>
      <c r="C102" s="45"/>
      <c r="D102" s="45"/>
      <c r="E102" s="45"/>
      <c r="F102" s="45"/>
      <c r="G102" s="45"/>
      <c r="H102" s="45"/>
      <c r="I102" s="45"/>
      <c r="J102" s="45"/>
      <c r="K102" s="45"/>
      <c r="L102" s="39"/>
      <c r="S102" s="29"/>
      <c r="T102" s="29"/>
      <c r="U102" s="29"/>
      <c r="V102" s="29"/>
      <c r="W102" s="29"/>
      <c r="X102" s="29"/>
      <c r="Y102" s="29"/>
      <c r="Z102" s="29"/>
      <c r="AA102" s="29"/>
      <c r="AB102" s="29"/>
      <c r="AC102" s="29"/>
      <c r="AD102" s="29"/>
      <c r="AE102" s="29"/>
    </row>
    <row r="106" spans="1:31" s="2" customFormat="1" ht="6.95" customHeight="1">
      <c r="A106" s="29"/>
      <c r="B106" s="46"/>
      <c r="C106" s="47"/>
      <c r="D106" s="47"/>
      <c r="E106" s="47"/>
      <c r="F106" s="47"/>
      <c r="G106" s="47"/>
      <c r="H106" s="47"/>
      <c r="I106" s="47"/>
      <c r="J106" s="47"/>
      <c r="K106" s="47"/>
      <c r="L106" s="39"/>
      <c r="S106" s="29"/>
      <c r="T106" s="29"/>
      <c r="U106" s="29"/>
      <c r="V106" s="29"/>
      <c r="W106" s="29"/>
      <c r="X106" s="29"/>
      <c r="Y106" s="29"/>
      <c r="Z106" s="29"/>
      <c r="AA106" s="29"/>
      <c r="AB106" s="29"/>
      <c r="AC106" s="29"/>
      <c r="AD106" s="29"/>
      <c r="AE106" s="29"/>
    </row>
    <row r="107" spans="1:31" s="2" customFormat="1" ht="24.95" customHeight="1">
      <c r="A107" s="29"/>
      <c r="B107" s="30"/>
      <c r="C107" s="18" t="s">
        <v>106</v>
      </c>
      <c r="D107" s="29"/>
      <c r="E107" s="29"/>
      <c r="F107" s="29"/>
      <c r="G107" s="29"/>
      <c r="H107" s="29"/>
      <c r="I107" s="29"/>
      <c r="J107" s="29"/>
      <c r="K107" s="29"/>
      <c r="L107" s="39"/>
      <c r="S107" s="29"/>
      <c r="T107" s="29"/>
      <c r="U107" s="29"/>
      <c r="V107" s="29"/>
      <c r="W107" s="29"/>
      <c r="X107" s="29"/>
      <c r="Y107" s="29"/>
      <c r="Z107" s="29"/>
      <c r="AA107" s="29"/>
      <c r="AB107" s="29"/>
      <c r="AC107" s="29"/>
      <c r="AD107" s="29"/>
      <c r="AE107" s="29"/>
    </row>
    <row r="108" spans="1:31" s="2" customFormat="1" ht="6.95" customHeight="1">
      <c r="A108" s="29"/>
      <c r="B108" s="30"/>
      <c r="C108" s="29"/>
      <c r="D108" s="29"/>
      <c r="E108" s="29"/>
      <c r="F108" s="29"/>
      <c r="G108" s="29"/>
      <c r="H108" s="29"/>
      <c r="I108" s="29"/>
      <c r="J108" s="29"/>
      <c r="K108" s="29"/>
      <c r="L108" s="39"/>
      <c r="S108" s="29"/>
      <c r="T108" s="29"/>
      <c r="U108" s="29"/>
      <c r="V108" s="29"/>
      <c r="W108" s="29"/>
      <c r="X108" s="29"/>
      <c r="Y108" s="29"/>
      <c r="Z108" s="29"/>
      <c r="AA108" s="29"/>
      <c r="AB108" s="29"/>
      <c r="AC108" s="29"/>
      <c r="AD108" s="29"/>
      <c r="AE108" s="29"/>
    </row>
    <row r="109" spans="1:31" s="2" customFormat="1" ht="12" customHeight="1">
      <c r="A109" s="29"/>
      <c r="B109" s="30"/>
      <c r="C109" s="24" t="s">
        <v>16</v>
      </c>
      <c r="D109" s="29"/>
      <c r="E109" s="29"/>
      <c r="F109" s="29"/>
      <c r="G109" s="29"/>
      <c r="H109" s="29"/>
      <c r="I109" s="29"/>
      <c r="J109" s="29"/>
      <c r="K109" s="29"/>
      <c r="L109" s="39"/>
      <c r="S109" s="29"/>
      <c r="T109" s="29"/>
      <c r="U109" s="29"/>
      <c r="V109" s="29"/>
      <c r="W109" s="29"/>
      <c r="X109" s="29"/>
      <c r="Y109" s="29"/>
      <c r="Z109" s="29"/>
      <c r="AA109" s="29"/>
      <c r="AB109" s="29"/>
      <c r="AC109" s="29"/>
      <c r="AD109" s="29"/>
      <c r="AE109" s="29"/>
    </row>
    <row r="110" spans="1:31" s="2" customFormat="1" ht="16.5" customHeight="1">
      <c r="A110" s="29"/>
      <c r="B110" s="30"/>
      <c r="C110" s="29"/>
      <c r="D110" s="29"/>
      <c r="E110" s="209" t="str">
        <f>E7</f>
        <v>Oprava kolejí a výhybek v žst. Brno-Horní Heršpice - výhybka 39a/b, kolej 3a</v>
      </c>
      <c r="F110" s="210"/>
      <c r="G110" s="210"/>
      <c r="H110" s="210"/>
      <c r="I110" s="29"/>
      <c r="J110" s="29"/>
      <c r="K110" s="29"/>
      <c r="L110" s="39"/>
      <c r="S110" s="29"/>
      <c r="T110" s="29"/>
      <c r="U110" s="29"/>
      <c r="V110" s="29"/>
      <c r="W110" s="29"/>
      <c r="X110" s="29"/>
      <c r="Y110" s="29"/>
      <c r="Z110" s="29"/>
      <c r="AA110" s="29"/>
      <c r="AB110" s="29"/>
      <c r="AC110" s="29"/>
      <c r="AD110" s="29"/>
      <c r="AE110" s="29"/>
    </row>
    <row r="111" spans="1:31" s="2" customFormat="1" ht="12" customHeight="1">
      <c r="A111" s="29"/>
      <c r="B111" s="30"/>
      <c r="C111" s="24" t="s">
        <v>95</v>
      </c>
      <c r="D111" s="29"/>
      <c r="E111" s="29"/>
      <c r="F111" s="29"/>
      <c r="G111" s="29"/>
      <c r="H111" s="29"/>
      <c r="I111" s="29"/>
      <c r="J111" s="29"/>
      <c r="K111" s="29"/>
      <c r="L111" s="39"/>
      <c r="S111" s="29"/>
      <c r="T111" s="29"/>
      <c r="U111" s="29"/>
      <c r="V111" s="29"/>
      <c r="W111" s="29"/>
      <c r="X111" s="29"/>
      <c r="Y111" s="29"/>
      <c r="Z111" s="29"/>
      <c r="AA111" s="29"/>
      <c r="AB111" s="29"/>
      <c r="AC111" s="29"/>
      <c r="AD111" s="29"/>
      <c r="AE111" s="29"/>
    </row>
    <row r="112" spans="1:31" s="2" customFormat="1" ht="16.5" customHeight="1">
      <c r="A112" s="29"/>
      <c r="B112" s="30"/>
      <c r="C112" s="29"/>
      <c r="D112" s="29"/>
      <c r="E112" s="189" t="str">
        <f>E9</f>
        <v>01.1 - Železniční svršek</v>
      </c>
      <c r="F112" s="211"/>
      <c r="G112" s="211"/>
      <c r="H112" s="211"/>
      <c r="I112" s="29"/>
      <c r="J112" s="29"/>
      <c r="K112" s="29"/>
      <c r="L112" s="39"/>
      <c r="S112" s="29"/>
      <c r="T112" s="29"/>
      <c r="U112" s="29"/>
      <c r="V112" s="29"/>
      <c r="W112" s="29"/>
      <c r="X112" s="29"/>
      <c r="Y112" s="29"/>
      <c r="Z112" s="29"/>
      <c r="AA112" s="29"/>
      <c r="AB112" s="29"/>
      <c r="AC112" s="29"/>
      <c r="AD112" s="29"/>
      <c r="AE112" s="29"/>
    </row>
    <row r="113" spans="1:65" s="2" customFormat="1" ht="6.95" customHeight="1">
      <c r="A113" s="29"/>
      <c r="B113" s="30"/>
      <c r="C113" s="29"/>
      <c r="D113" s="29"/>
      <c r="E113" s="29"/>
      <c r="F113" s="29"/>
      <c r="G113" s="29"/>
      <c r="H113" s="29"/>
      <c r="I113" s="29"/>
      <c r="J113" s="29"/>
      <c r="K113" s="29"/>
      <c r="L113" s="39"/>
      <c r="S113" s="29"/>
      <c r="T113" s="29"/>
      <c r="U113" s="29"/>
      <c r="V113" s="29"/>
      <c r="W113" s="29"/>
      <c r="X113" s="29"/>
      <c r="Y113" s="29"/>
      <c r="Z113" s="29"/>
      <c r="AA113" s="29"/>
      <c r="AB113" s="29"/>
      <c r="AC113" s="29"/>
      <c r="AD113" s="29"/>
      <c r="AE113" s="29"/>
    </row>
    <row r="114" spans="1:65" s="2" customFormat="1" ht="12" customHeight="1">
      <c r="A114" s="29"/>
      <c r="B114" s="30"/>
      <c r="C114" s="24" t="s">
        <v>20</v>
      </c>
      <c r="D114" s="29"/>
      <c r="E114" s="29"/>
      <c r="F114" s="22" t="str">
        <f>F12</f>
        <v>Brno</v>
      </c>
      <c r="G114" s="29"/>
      <c r="H114" s="29"/>
      <c r="I114" s="24" t="s">
        <v>22</v>
      </c>
      <c r="J114" s="52" t="str">
        <f>IF(J12="","",J12)</f>
        <v>20. 4. 2021</v>
      </c>
      <c r="K114" s="29"/>
      <c r="L114" s="39"/>
      <c r="S114" s="29"/>
      <c r="T114" s="29"/>
      <c r="U114" s="29"/>
      <c r="V114" s="29"/>
      <c r="W114" s="29"/>
      <c r="X114" s="29"/>
      <c r="Y114" s="29"/>
      <c r="Z114" s="29"/>
      <c r="AA114" s="29"/>
      <c r="AB114" s="29"/>
      <c r="AC114" s="29"/>
      <c r="AD114" s="29"/>
      <c r="AE114" s="29"/>
    </row>
    <row r="115" spans="1:65" s="2" customFormat="1" ht="6.95" customHeight="1">
      <c r="A115" s="29"/>
      <c r="B115" s="30"/>
      <c r="C115" s="29"/>
      <c r="D115" s="29"/>
      <c r="E115" s="29"/>
      <c r="F115" s="29"/>
      <c r="G115" s="29"/>
      <c r="H115" s="29"/>
      <c r="I115" s="29"/>
      <c r="J115" s="29"/>
      <c r="K115" s="29"/>
      <c r="L115" s="39"/>
      <c r="S115" s="29"/>
      <c r="T115" s="29"/>
      <c r="U115" s="29"/>
      <c r="V115" s="29"/>
      <c r="W115" s="29"/>
      <c r="X115" s="29"/>
      <c r="Y115" s="29"/>
      <c r="Z115" s="29"/>
      <c r="AA115" s="29"/>
      <c r="AB115" s="29"/>
      <c r="AC115" s="29"/>
      <c r="AD115" s="29"/>
      <c r="AE115" s="29"/>
    </row>
    <row r="116" spans="1:65" s="2" customFormat="1" ht="15.2" customHeight="1">
      <c r="A116" s="29"/>
      <c r="B116" s="30"/>
      <c r="C116" s="24" t="s">
        <v>24</v>
      </c>
      <c r="D116" s="29"/>
      <c r="E116" s="29"/>
      <c r="F116" s="22" t="str">
        <f>E15</f>
        <v>Správa železnic, s.o.</v>
      </c>
      <c r="G116" s="29"/>
      <c r="H116" s="29"/>
      <c r="I116" s="24" t="s">
        <v>32</v>
      </c>
      <c r="J116" s="27" t="str">
        <f>E21</f>
        <v xml:space="preserve"> </v>
      </c>
      <c r="K116" s="29"/>
      <c r="L116" s="39"/>
      <c r="S116" s="29"/>
      <c r="T116" s="29"/>
      <c r="U116" s="29"/>
      <c r="V116" s="29"/>
      <c r="W116" s="29"/>
      <c r="X116" s="29"/>
      <c r="Y116" s="29"/>
      <c r="Z116" s="29"/>
      <c r="AA116" s="29"/>
      <c r="AB116" s="29"/>
      <c r="AC116" s="29"/>
      <c r="AD116" s="29"/>
      <c r="AE116" s="29"/>
    </row>
    <row r="117" spans="1:65" s="2" customFormat="1" ht="15.2" customHeight="1">
      <c r="A117" s="29"/>
      <c r="B117" s="30"/>
      <c r="C117" s="24" t="s">
        <v>30</v>
      </c>
      <c r="D117" s="29"/>
      <c r="E117" s="29"/>
      <c r="F117" s="22" t="str">
        <f>IF(E18="","",E18)</f>
        <v>Vyplň údaj</v>
      </c>
      <c r="G117" s="29"/>
      <c r="H117" s="29"/>
      <c r="I117" s="24" t="s">
        <v>35</v>
      </c>
      <c r="J117" s="27" t="str">
        <f>E24</f>
        <v xml:space="preserve"> </v>
      </c>
      <c r="K117" s="29"/>
      <c r="L117" s="39"/>
      <c r="S117" s="29"/>
      <c r="T117" s="29"/>
      <c r="U117" s="29"/>
      <c r="V117" s="29"/>
      <c r="W117" s="29"/>
      <c r="X117" s="29"/>
      <c r="Y117" s="29"/>
      <c r="Z117" s="29"/>
      <c r="AA117" s="29"/>
      <c r="AB117" s="29"/>
      <c r="AC117" s="29"/>
      <c r="AD117" s="29"/>
      <c r="AE117" s="29"/>
    </row>
    <row r="118" spans="1:65" s="2" customFormat="1" ht="10.35" customHeight="1">
      <c r="A118" s="29"/>
      <c r="B118" s="30"/>
      <c r="C118" s="29"/>
      <c r="D118" s="29"/>
      <c r="E118" s="29"/>
      <c r="F118" s="29"/>
      <c r="G118" s="29"/>
      <c r="H118" s="29"/>
      <c r="I118" s="29"/>
      <c r="J118" s="29"/>
      <c r="K118" s="29"/>
      <c r="L118" s="39"/>
      <c r="S118" s="29"/>
      <c r="T118" s="29"/>
      <c r="U118" s="29"/>
      <c r="V118" s="29"/>
      <c r="W118" s="29"/>
      <c r="X118" s="29"/>
      <c r="Y118" s="29"/>
      <c r="Z118" s="29"/>
      <c r="AA118" s="29"/>
      <c r="AB118" s="29"/>
      <c r="AC118" s="29"/>
      <c r="AD118" s="29"/>
      <c r="AE118" s="29"/>
    </row>
    <row r="119" spans="1:65" s="11" customFormat="1" ht="29.25" customHeight="1">
      <c r="A119" s="117"/>
      <c r="B119" s="118"/>
      <c r="C119" s="119" t="s">
        <v>107</v>
      </c>
      <c r="D119" s="120" t="s">
        <v>62</v>
      </c>
      <c r="E119" s="120" t="s">
        <v>58</v>
      </c>
      <c r="F119" s="120" t="s">
        <v>59</v>
      </c>
      <c r="G119" s="120" t="s">
        <v>108</v>
      </c>
      <c r="H119" s="120" t="s">
        <v>109</v>
      </c>
      <c r="I119" s="120" t="s">
        <v>110</v>
      </c>
      <c r="J119" s="120" t="s">
        <v>99</v>
      </c>
      <c r="K119" s="121" t="s">
        <v>111</v>
      </c>
      <c r="L119" s="122"/>
      <c r="M119" s="59" t="s">
        <v>1</v>
      </c>
      <c r="N119" s="60" t="s">
        <v>41</v>
      </c>
      <c r="O119" s="60" t="s">
        <v>112</v>
      </c>
      <c r="P119" s="60" t="s">
        <v>113</v>
      </c>
      <c r="Q119" s="60" t="s">
        <v>114</v>
      </c>
      <c r="R119" s="60" t="s">
        <v>115</v>
      </c>
      <c r="S119" s="60" t="s">
        <v>116</v>
      </c>
      <c r="T119" s="61" t="s">
        <v>117</v>
      </c>
      <c r="U119" s="117"/>
      <c r="V119" s="117"/>
      <c r="W119" s="117"/>
      <c r="X119" s="117"/>
      <c r="Y119" s="117"/>
      <c r="Z119" s="117"/>
      <c r="AA119" s="117"/>
      <c r="AB119" s="117"/>
      <c r="AC119" s="117"/>
      <c r="AD119" s="117"/>
      <c r="AE119" s="117"/>
    </row>
    <row r="120" spans="1:65" s="2" customFormat="1" ht="22.9" customHeight="1">
      <c r="A120" s="29"/>
      <c r="B120" s="30"/>
      <c r="C120" s="66" t="s">
        <v>118</v>
      </c>
      <c r="D120" s="29"/>
      <c r="E120" s="29"/>
      <c r="F120" s="29"/>
      <c r="G120" s="29"/>
      <c r="H120" s="29"/>
      <c r="I120" s="29"/>
      <c r="J120" s="123">
        <f>BK120</f>
        <v>8132700</v>
      </c>
      <c r="K120" s="29"/>
      <c r="L120" s="30"/>
      <c r="M120" s="62"/>
      <c r="N120" s="53"/>
      <c r="O120" s="63"/>
      <c r="P120" s="124">
        <f>P121+P190+P211</f>
        <v>0</v>
      </c>
      <c r="Q120" s="63"/>
      <c r="R120" s="124">
        <f>R121+R190+R211</f>
        <v>1098.2077000000002</v>
      </c>
      <c r="S120" s="63"/>
      <c r="T120" s="125">
        <f>T121+T190+T211</f>
        <v>0</v>
      </c>
      <c r="U120" s="29"/>
      <c r="V120" s="29"/>
      <c r="W120" s="29"/>
      <c r="X120" s="29"/>
      <c r="Y120" s="29"/>
      <c r="Z120" s="29"/>
      <c r="AA120" s="29"/>
      <c r="AB120" s="29"/>
      <c r="AC120" s="29"/>
      <c r="AD120" s="29"/>
      <c r="AE120" s="29"/>
      <c r="AT120" s="14" t="s">
        <v>76</v>
      </c>
      <c r="AU120" s="14" t="s">
        <v>101</v>
      </c>
      <c r="BK120" s="126">
        <f>BK121+BK190+BK211</f>
        <v>8132700</v>
      </c>
    </row>
    <row r="121" spans="1:65" s="12" customFormat="1" ht="25.9" customHeight="1">
      <c r="B121" s="127"/>
      <c r="D121" s="128" t="s">
        <v>76</v>
      </c>
      <c r="E121" s="129" t="s">
        <v>119</v>
      </c>
      <c r="F121" s="129" t="s">
        <v>120</v>
      </c>
      <c r="I121" s="130"/>
      <c r="J121" s="131">
        <f>BK121</f>
        <v>8132700</v>
      </c>
      <c r="L121" s="127"/>
      <c r="M121" s="132"/>
      <c r="N121" s="133"/>
      <c r="O121" s="133"/>
      <c r="P121" s="134">
        <f>P122</f>
        <v>0</v>
      </c>
      <c r="Q121" s="133"/>
      <c r="R121" s="134">
        <f>R122</f>
        <v>1098.2077000000002</v>
      </c>
      <c r="S121" s="133"/>
      <c r="T121" s="135">
        <f>T122</f>
        <v>0</v>
      </c>
      <c r="AR121" s="128" t="s">
        <v>85</v>
      </c>
      <c r="AT121" s="136" t="s">
        <v>76</v>
      </c>
      <c r="AU121" s="136" t="s">
        <v>77</v>
      </c>
      <c r="AY121" s="128" t="s">
        <v>121</v>
      </c>
      <c r="BK121" s="137">
        <f>BK122</f>
        <v>8132700</v>
      </c>
    </row>
    <row r="122" spans="1:65" s="12" customFormat="1" ht="22.9" customHeight="1">
      <c r="B122" s="127"/>
      <c r="D122" s="128" t="s">
        <v>76</v>
      </c>
      <c r="E122" s="138" t="s">
        <v>122</v>
      </c>
      <c r="F122" s="138" t="s">
        <v>123</v>
      </c>
      <c r="I122" s="130"/>
      <c r="J122" s="139">
        <f>BK122</f>
        <v>8132700</v>
      </c>
      <c r="L122" s="127"/>
      <c r="M122" s="132"/>
      <c r="N122" s="133"/>
      <c r="O122" s="133"/>
      <c r="P122" s="134">
        <f>SUM(P123:P189)</f>
        <v>0</v>
      </c>
      <c r="Q122" s="133"/>
      <c r="R122" s="134">
        <f>SUM(R123:R189)</f>
        <v>1098.2077000000002</v>
      </c>
      <c r="S122" s="133"/>
      <c r="T122" s="135">
        <f>SUM(T123:T189)</f>
        <v>0</v>
      </c>
      <c r="AR122" s="128" t="s">
        <v>85</v>
      </c>
      <c r="AT122" s="136" t="s">
        <v>76</v>
      </c>
      <c r="AU122" s="136" t="s">
        <v>85</v>
      </c>
      <c r="AY122" s="128" t="s">
        <v>121</v>
      </c>
      <c r="BK122" s="137">
        <f>SUM(BK123:BK189)</f>
        <v>8132700</v>
      </c>
    </row>
    <row r="123" spans="1:65" s="2" customFormat="1" ht="24">
      <c r="A123" s="29"/>
      <c r="B123" s="140"/>
      <c r="C123" s="141" t="s">
        <v>85</v>
      </c>
      <c r="D123" s="141" t="s">
        <v>124</v>
      </c>
      <c r="E123" s="142" t="s">
        <v>125</v>
      </c>
      <c r="F123" s="143" t="s">
        <v>126</v>
      </c>
      <c r="G123" s="144" t="s">
        <v>127</v>
      </c>
      <c r="H123" s="145">
        <v>2</v>
      </c>
      <c r="I123" s="146"/>
      <c r="J123" s="147">
        <f t="shared" ref="J123:J154" si="0">ROUND(I123*H123,2)</f>
        <v>0</v>
      </c>
      <c r="K123" s="143" t="s">
        <v>128</v>
      </c>
      <c r="L123" s="30"/>
      <c r="M123" s="148" t="s">
        <v>1</v>
      </c>
      <c r="N123" s="149" t="s">
        <v>42</v>
      </c>
      <c r="O123" s="55"/>
      <c r="P123" s="150">
        <f t="shared" ref="P123:P154" si="1">O123*H123</f>
        <v>0</v>
      </c>
      <c r="Q123" s="150">
        <v>0</v>
      </c>
      <c r="R123" s="150">
        <f t="shared" ref="R123:R154" si="2">Q123*H123</f>
        <v>0</v>
      </c>
      <c r="S123" s="150">
        <v>0</v>
      </c>
      <c r="T123" s="151">
        <f t="shared" ref="T123:T154" si="3">S123*H123</f>
        <v>0</v>
      </c>
      <c r="U123" s="29"/>
      <c r="V123" s="29"/>
      <c r="W123" s="29"/>
      <c r="X123" s="29"/>
      <c r="Y123" s="29"/>
      <c r="Z123" s="29"/>
      <c r="AA123" s="29"/>
      <c r="AB123" s="29"/>
      <c r="AC123" s="29"/>
      <c r="AD123" s="29"/>
      <c r="AE123" s="29"/>
      <c r="AR123" s="152" t="s">
        <v>129</v>
      </c>
      <c r="AT123" s="152" t="s">
        <v>124</v>
      </c>
      <c r="AU123" s="152" t="s">
        <v>87</v>
      </c>
      <c r="AY123" s="14" t="s">
        <v>121</v>
      </c>
      <c r="BE123" s="153">
        <f t="shared" ref="BE123:BE154" si="4">IF(N123="základní",J123,0)</f>
        <v>0</v>
      </c>
      <c r="BF123" s="153">
        <f t="shared" ref="BF123:BF154" si="5">IF(N123="snížená",J123,0)</f>
        <v>0</v>
      </c>
      <c r="BG123" s="153">
        <f t="shared" ref="BG123:BG154" si="6">IF(N123="zákl. přenesená",J123,0)</f>
        <v>0</v>
      </c>
      <c r="BH123" s="153">
        <f t="shared" ref="BH123:BH154" si="7">IF(N123="sníž. přenesená",J123,0)</f>
        <v>0</v>
      </c>
      <c r="BI123" s="153">
        <f t="shared" ref="BI123:BI154" si="8">IF(N123="nulová",J123,0)</f>
        <v>0</v>
      </c>
      <c r="BJ123" s="14" t="s">
        <v>85</v>
      </c>
      <c r="BK123" s="153">
        <f t="shared" ref="BK123:BK154" si="9">ROUND(I123*H123,2)</f>
        <v>0</v>
      </c>
      <c r="BL123" s="14" t="s">
        <v>129</v>
      </c>
      <c r="BM123" s="152" t="s">
        <v>130</v>
      </c>
    </row>
    <row r="124" spans="1:65" s="2" customFormat="1" ht="24">
      <c r="A124" s="29"/>
      <c r="B124" s="140"/>
      <c r="C124" s="141" t="s">
        <v>87</v>
      </c>
      <c r="D124" s="141" t="s">
        <v>124</v>
      </c>
      <c r="E124" s="142" t="s">
        <v>131</v>
      </c>
      <c r="F124" s="143" t="s">
        <v>132</v>
      </c>
      <c r="G124" s="144" t="s">
        <v>127</v>
      </c>
      <c r="H124" s="145">
        <v>2</v>
      </c>
      <c r="I124" s="146"/>
      <c r="J124" s="147">
        <f t="shared" si="0"/>
        <v>0</v>
      </c>
      <c r="K124" s="143" t="s">
        <v>128</v>
      </c>
      <c r="L124" s="30"/>
      <c r="M124" s="148" t="s">
        <v>1</v>
      </c>
      <c r="N124" s="149" t="s">
        <v>42</v>
      </c>
      <c r="O124" s="55"/>
      <c r="P124" s="150">
        <f t="shared" si="1"/>
        <v>0</v>
      </c>
      <c r="Q124" s="150">
        <v>0</v>
      </c>
      <c r="R124" s="150">
        <f t="shared" si="2"/>
        <v>0</v>
      </c>
      <c r="S124" s="150">
        <v>0</v>
      </c>
      <c r="T124" s="151">
        <f t="shared" si="3"/>
        <v>0</v>
      </c>
      <c r="U124" s="29"/>
      <c r="V124" s="29"/>
      <c r="W124" s="29"/>
      <c r="X124" s="29"/>
      <c r="Y124" s="29"/>
      <c r="Z124" s="29"/>
      <c r="AA124" s="29"/>
      <c r="AB124" s="29"/>
      <c r="AC124" s="29"/>
      <c r="AD124" s="29"/>
      <c r="AE124" s="29"/>
      <c r="AR124" s="152" t="s">
        <v>129</v>
      </c>
      <c r="AT124" s="152" t="s">
        <v>124</v>
      </c>
      <c r="AU124" s="152" t="s">
        <v>87</v>
      </c>
      <c r="AY124" s="14" t="s">
        <v>121</v>
      </c>
      <c r="BE124" s="153">
        <f t="shared" si="4"/>
        <v>0</v>
      </c>
      <c r="BF124" s="153">
        <f t="shared" si="5"/>
        <v>0</v>
      </c>
      <c r="BG124" s="153">
        <f t="shared" si="6"/>
        <v>0</v>
      </c>
      <c r="BH124" s="153">
        <f t="shared" si="7"/>
        <v>0</v>
      </c>
      <c r="BI124" s="153">
        <f t="shared" si="8"/>
        <v>0</v>
      </c>
      <c r="BJ124" s="14" t="s">
        <v>85</v>
      </c>
      <c r="BK124" s="153">
        <f t="shared" si="9"/>
        <v>0</v>
      </c>
      <c r="BL124" s="14" t="s">
        <v>129</v>
      </c>
      <c r="BM124" s="152" t="s">
        <v>133</v>
      </c>
    </row>
    <row r="125" spans="1:65" s="2" customFormat="1" ht="24">
      <c r="A125" s="29"/>
      <c r="B125" s="140"/>
      <c r="C125" s="141" t="s">
        <v>134</v>
      </c>
      <c r="D125" s="141" t="s">
        <v>124</v>
      </c>
      <c r="E125" s="142" t="s">
        <v>135</v>
      </c>
      <c r="F125" s="143" t="s">
        <v>136</v>
      </c>
      <c r="G125" s="144" t="s">
        <v>127</v>
      </c>
      <c r="H125" s="145">
        <v>28</v>
      </c>
      <c r="I125" s="146"/>
      <c r="J125" s="147">
        <f t="shared" si="0"/>
        <v>0</v>
      </c>
      <c r="K125" s="143" t="s">
        <v>128</v>
      </c>
      <c r="L125" s="30"/>
      <c r="M125" s="148" t="s">
        <v>1</v>
      </c>
      <c r="N125" s="149" t="s">
        <v>42</v>
      </c>
      <c r="O125" s="55"/>
      <c r="P125" s="150">
        <f t="shared" si="1"/>
        <v>0</v>
      </c>
      <c r="Q125" s="150">
        <v>0</v>
      </c>
      <c r="R125" s="150">
        <f t="shared" si="2"/>
        <v>0</v>
      </c>
      <c r="S125" s="150">
        <v>0</v>
      </c>
      <c r="T125" s="151">
        <f t="shared" si="3"/>
        <v>0</v>
      </c>
      <c r="U125" s="29"/>
      <c r="V125" s="29"/>
      <c r="W125" s="29"/>
      <c r="X125" s="29"/>
      <c r="Y125" s="29"/>
      <c r="Z125" s="29"/>
      <c r="AA125" s="29"/>
      <c r="AB125" s="29"/>
      <c r="AC125" s="29"/>
      <c r="AD125" s="29"/>
      <c r="AE125" s="29"/>
      <c r="AR125" s="152" t="s">
        <v>129</v>
      </c>
      <c r="AT125" s="152" t="s">
        <v>124</v>
      </c>
      <c r="AU125" s="152" t="s">
        <v>87</v>
      </c>
      <c r="AY125" s="14" t="s">
        <v>121</v>
      </c>
      <c r="BE125" s="153">
        <f t="shared" si="4"/>
        <v>0</v>
      </c>
      <c r="BF125" s="153">
        <f t="shared" si="5"/>
        <v>0</v>
      </c>
      <c r="BG125" s="153">
        <f t="shared" si="6"/>
        <v>0</v>
      </c>
      <c r="BH125" s="153">
        <f t="shared" si="7"/>
        <v>0</v>
      </c>
      <c r="BI125" s="153">
        <f t="shared" si="8"/>
        <v>0</v>
      </c>
      <c r="BJ125" s="14" t="s">
        <v>85</v>
      </c>
      <c r="BK125" s="153">
        <f t="shared" si="9"/>
        <v>0</v>
      </c>
      <c r="BL125" s="14" t="s">
        <v>129</v>
      </c>
      <c r="BM125" s="152" t="s">
        <v>137</v>
      </c>
    </row>
    <row r="126" spans="1:65" s="2" customFormat="1" ht="24">
      <c r="A126" s="29"/>
      <c r="B126" s="140"/>
      <c r="C126" s="141" t="s">
        <v>129</v>
      </c>
      <c r="D126" s="141" t="s">
        <v>124</v>
      </c>
      <c r="E126" s="142" t="s">
        <v>138</v>
      </c>
      <c r="F126" s="143" t="s">
        <v>139</v>
      </c>
      <c r="G126" s="144" t="s">
        <v>127</v>
      </c>
      <c r="H126" s="145">
        <v>20</v>
      </c>
      <c r="I126" s="146"/>
      <c r="J126" s="147">
        <f t="shared" si="0"/>
        <v>0</v>
      </c>
      <c r="K126" s="143" t="s">
        <v>128</v>
      </c>
      <c r="L126" s="30"/>
      <c r="M126" s="148" t="s">
        <v>1</v>
      </c>
      <c r="N126" s="149" t="s">
        <v>42</v>
      </c>
      <c r="O126" s="55"/>
      <c r="P126" s="150">
        <f t="shared" si="1"/>
        <v>0</v>
      </c>
      <c r="Q126" s="150">
        <v>0</v>
      </c>
      <c r="R126" s="150">
        <f t="shared" si="2"/>
        <v>0</v>
      </c>
      <c r="S126" s="150">
        <v>0</v>
      </c>
      <c r="T126" s="151">
        <f t="shared" si="3"/>
        <v>0</v>
      </c>
      <c r="U126" s="29"/>
      <c r="V126" s="29"/>
      <c r="W126" s="29"/>
      <c r="X126" s="29"/>
      <c r="Y126" s="29"/>
      <c r="Z126" s="29"/>
      <c r="AA126" s="29"/>
      <c r="AB126" s="29"/>
      <c r="AC126" s="29"/>
      <c r="AD126" s="29"/>
      <c r="AE126" s="29"/>
      <c r="AR126" s="152" t="s">
        <v>129</v>
      </c>
      <c r="AT126" s="152" t="s">
        <v>124</v>
      </c>
      <c r="AU126" s="152" t="s">
        <v>87</v>
      </c>
      <c r="AY126" s="14" t="s">
        <v>121</v>
      </c>
      <c r="BE126" s="153">
        <f t="shared" si="4"/>
        <v>0</v>
      </c>
      <c r="BF126" s="153">
        <f t="shared" si="5"/>
        <v>0</v>
      </c>
      <c r="BG126" s="153">
        <f t="shared" si="6"/>
        <v>0</v>
      </c>
      <c r="BH126" s="153">
        <f t="shared" si="7"/>
        <v>0</v>
      </c>
      <c r="BI126" s="153">
        <f t="shared" si="8"/>
        <v>0</v>
      </c>
      <c r="BJ126" s="14" t="s">
        <v>85</v>
      </c>
      <c r="BK126" s="153">
        <f t="shared" si="9"/>
        <v>0</v>
      </c>
      <c r="BL126" s="14" t="s">
        <v>129</v>
      </c>
      <c r="BM126" s="152" t="s">
        <v>140</v>
      </c>
    </row>
    <row r="127" spans="1:65" s="2" customFormat="1" ht="24">
      <c r="A127" s="29"/>
      <c r="B127" s="140"/>
      <c r="C127" s="141" t="s">
        <v>122</v>
      </c>
      <c r="D127" s="141" t="s">
        <v>124</v>
      </c>
      <c r="E127" s="142" t="s">
        <v>141</v>
      </c>
      <c r="F127" s="143" t="s">
        <v>142</v>
      </c>
      <c r="G127" s="144" t="s">
        <v>127</v>
      </c>
      <c r="H127" s="145">
        <v>6</v>
      </c>
      <c r="I127" s="146"/>
      <c r="J127" s="147">
        <f t="shared" si="0"/>
        <v>0</v>
      </c>
      <c r="K127" s="143" t="s">
        <v>128</v>
      </c>
      <c r="L127" s="30"/>
      <c r="M127" s="148" t="s">
        <v>1</v>
      </c>
      <c r="N127" s="149" t="s">
        <v>42</v>
      </c>
      <c r="O127" s="55"/>
      <c r="P127" s="150">
        <f t="shared" si="1"/>
        <v>0</v>
      </c>
      <c r="Q127" s="150">
        <v>0</v>
      </c>
      <c r="R127" s="150">
        <f t="shared" si="2"/>
        <v>0</v>
      </c>
      <c r="S127" s="150">
        <v>0</v>
      </c>
      <c r="T127" s="151">
        <f t="shared" si="3"/>
        <v>0</v>
      </c>
      <c r="U127" s="29"/>
      <c r="V127" s="29"/>
      <c r="W127" s="29"/>
      <c r="X127" s="29"/>
      <c r="Y127" s="29"/>
      <c r="Z127" s="29"/>
      <c r="AA127" s="29"/>
      <c r="AB127" s="29"/>
      <c r="AC127" s="29"/>
      <c r="AD127" s="29"/>
      <c r="AE127" s="29"/>
      <c r="AR127" s="152" t="s">
        <v>129</v>
      </c>
      <c r="AT127" s="152" t="s">
        <v>124</v>
      </c>
      <c r="AU127" s="152" t="s">
        <v>87</v>
      </c>
      <c r="AY127" s="14" t="s">
        <v>121</v>
      </c>
      <c r="BE127" s="153">
        <f t="shared" si="4"/>
        <v>0</v>
      </c>
      <c r="BF127" s="153">
        <f t="shared" si="5"/>
        <v>0</v>
      </c>
      <c r="BG127" s="153">
        <f t="shared" si="6"/>
        <v>0</v>
      </c>
      <c r="BH127" s="153">
        <f t="shared" si="7"/>
        <v>0</v>
      </c>
      <c r="BI127" s="153">
        <f t="shared" si="8"/>
        <v>0</v>
      </c>
      <c r="BJ127" s="14" t="s">
        <v>85</v>
      </c>
      <c r="BK127" s="153">
        <f t="shared" si="9"/>
        <v>0</v>
      </c>
      <c r="BL127" s="14" t="s">
        <v>129</v>
      </c>
      <c r="BM127" s="152" t="s">
        <v>143</v>
      </c>
    </row>
    <row r="128" spans="1:65" s="2" customFormat="1" ht="24">
      <c r="A128" s="29"/>
      <c r="B128" s="140"/>
      <c r="C128" s="141" t="s">
        <v>144</v>
      </c>
      <c r="D128" s="141" t="s">
        <v>124</v>
      </c>
      <c r="E128" s="142" t="s">
        <v>145</v>
      </c>
      <c r="F128" s="143" t="s">
        <v>146</v>
      </c>
      <c r="G128" s="144" t="s">
        <v>127</v>
      </c>
      <c r="H128" s="145">
        <v>12</v>
      </c>
      <c r="I128" s="146"/>
      <c r="J128" s="147">
        <f t="shared" si="0"/>
        <v>0</v>
      </c>
      <c r="K128" s="143" t="s">
        <v>128</v>
      </c>
      <c r="L128" s="30"/>
      <c r="M128" s="148" t="s">
        <v>1</v>
      </c>
      <c r="N128" s="149" t="s">
        <v>42</v>
      </c>
      <c r="O128" s="55"/>
      <c r="P128" s="150">
        <f t="shared" si="1"/>
        <v>0</v>
      </c>
      <c r="Q128" s="150">
        <v>0</v>
      </c>
      <c r="R128" s="150">
        <f t="shared" si="2"/>
        <v>0</v>
      </c>
      <c r="S128" s="150">
        <v>0</v>
      </c>
      <c r="T128" s="151">
        <f t="shared" si="3"/>
        <v>0</v>
      </c>
      <c r="U128" s="29"/>
      <c r="V128" s="29"/>
      <c r="W128" s="29"/>
      <c r="X128" s="29"/>
      <c r="Y128" s="29"/>
      <c r="Z128" s="29"/>
      <c r="AA128" s="29"/>
      <c r="AB128" s="29"/>
      <c r="AC128" s="29"/>
      <c r="AD128" s="29"/>
      <c r="AE128" s="29"/>
      <c r="AR128" s="152" t="s">
        <v>129</v>
      </c>
      <c r="AT128" s="152" t="s">
        <v>124</v>
      </c>
      <c r="AU128" s="152" t="s">
        <v>87</v>
      </c>
      <c r="AY128" s="14" t="s">
        <v>121</v>
      </c>
      <c r="BE128" s="153">
        <f t="shared" si="4"/>
        <v>0</v>
      </c>
      <c r="BF128" s="153">
        <f t="shared" si="5"/>
        <v>0</v>
      </c>
      <c r="BG128" s="153">
        <f t="shared" si="6"/>
        <v>0</v>
      </c>
      <c r="BH128" s="153">
        <f t="shared" si="7"/>
        <v>0</v>
      </c>
      <c r="BI128" s="153">
        <f t="shared" si="8"/>
        <v>0</v>
      </c>
      <c r="BJ128" s="14" t="s">
        <v>85</v>
      </c>
      <c r="BK128" s="153">
        <f t="shared" si="9"/>
        <v>0</v>
      </c>
      <c r="BL128" s="14" t="s">
        <v>129</v>
      </c>
      <c r="BM128" s="152" t="s">
        <v>147</v>
      </c>
    </row>
    <row r="129" spans="1:65" s="2" customFormat="1" ht="44.25" customHeight="1">
      <c r="A129" s="29"/>
      <c r="B129" s="140"/>
      <c r="C129" s="141" t="s">
        <v>148</v>
      </c>
      <c r="D129" s="141" t="s">
        <v>124</v>
      </c>
      <c r="E129" s="142" t="s">
        <v>149</v>
      </c>
      <c r="F129" s="143" t="s">
        <v>150</v>
      </c>
      <c r="G129" s="144" t="s">
        <v>151</v>
      </c>
      <c r="H129" s="145">
        <v>147.54400000000001</v>
      </c>
      <c r="I129" s="146"/>
      <c r="J129" s="147">
        <f t="shared" si="0"/>
        <v>0</v>
      </c>
      <c r="K129" s="143" t="s">
        <v>128</v>
      </c>
      <c r="L129" s="30"/>
      <c r="M129" s="148" t="s">
        <v>1</v>
      </c>
      <c r="N129" s="149" t="s">
        <v>42</v>
      </c>
      <c r="O129" s="55"/>
      <c r="P129" s="150">
        <f t="shared" si="1"/>
        <v>0</v>
      </c>
      <c r="Q129" s="150">
        <v>0</v>
      </c>
      <c r="R129" s="150">
        <f t="shared" si="2"/>
        <v>0</v>
      </c>
      <c r="S129" s="150">
        <v>0</v>
      </c>
      <c r="T129" s="151">
        <f t="shared" si="3"/>
        <v>0</v>
      </c>
      <c r="U129" s="29"/>
      <c r="V129" s="29"/>
      <c r="W129" s="29"/>
      <c r="X129" s="29"/>
      <c r="Y129" s="29"/>
      <c r="Z129" s="29"/>
      <c r="AA129" s="29"/>
      <c r="AB129" s="29"/>
      <c r="AC129" s="29"/>
      <c r="AD129" s="29"/>
      <c r="AE129" s="29"/>
      <c r="AR129" s="152" t="s">
        <v>129</v>
      </c>
      <c r="AT129" s="152" t="s">
        <v>124</v>
      </c>
      <c r="AU129" s="152" t="s">
        <v>87</v>
      </c>
      <c r="AY129" s="14" t="s">
        <v>121</v>
      </c>
      <c r="BE129" s="153">
        <f t="shared" si="4"/>
        <v>0</v>
      </c>
      <c r="BF129" s="153">
        <f t="shared" si="5"/>
        <v>0</v>
      </c>
      <c r="BG129" s="153">
        <f t="shared" si="6"/>
        <v>0</v>
      </c>
      <c r="BH129" s="153">
        <f t="shared" si="7"/>
        <v>0</v>
      </c>
      <c r="BI129" s="153">
        <f t="shared" si="8"/>
        <v>0</v>
      </c>
      <c r="BJ129" s="14" t="s">
        <v>85</v>
      </c>
      <c r="BK129" s="153">
        <f t="shared" si="9"/>
        <v>0</v>
      </c>
      <c r="BL129" s="14" t="s">
        <v>129</v>
      </c>
      <c r="BM129" s="152" t="s">
        <v>152</v>
      </c>
    </row>
    <row r="130" spans="1:65" s="2" customFormat="1" ht="48">
      <c r="A130" s="29"/>
      <c r="B130" s="140"/>
      <c r="C130" s="141" t="s">
        <v>153</v>
      </c>
      <c r="D130" s="141" t="s">
        <v>124</v>
      </c>
      <c r="E130" s="142" t="s">
        <v>154</v>
      </c>
      <c r="F130" s="143" t="s">
        <v>155</v>
      </c>
      <c r="G130" s="144" t="s">
        <v>156</v>
      </c>
      <c r="H130" s="145">
        <v>0.183</v>
      </c>
      <c r="I130" s="146"/>
      <c r="J130" s="147">
        <f t="shared" si="0"/>
        <v>0</v>
      </c>
      <c r="K130" s="143" t="s">
        <v>128</v>
      </c>
      <c r="L130" s="30"/>
      <c r="M130" s="148" t="s">
        <v>1</v>
      </c>
      <c r="N130" s="149" t="s">
        <v>42</v>
      </c>
      <c r="O130" s="55"/>
      <c r="P130" s="150">
        <f t="shared" si="1"/>
        <v>0</v>
      </c>
      <c r="Q130" s="150">
        <v>0</v>
      </c>
      <c r="R130" s="150">
        <f t="shared" si="2"/>
        <v>0</v>
      </c>
      <c r="S130" s="150">
        <v>0</v>
      </c>
      <c r="T130" s="151">
        <f t="shared" si="3"/>
        <v>0</v>
      </c>
      <c r="U130" s="29"/>
      <c r="V130" s="29"/>
      <c r="W130" s="29"/>
      <c r="X130" s="29"/>
      <c r="Y130" s="29"/>
      <c r="Z130" s="29"/>
      <c r="AA130" s="29"/>
      <c r="AB130" s="29"/>
      <c r="AC130" s="29"/>
      <c r="AD130" s="29"/>
      <c r="AE130" s="29"/>
      <c r="AR130" s="152" t="s">
        <v>129</v>
      </c>
      <c r="AT130" s="152" t="s">
        <v>124</v>
      </c>
      <c r="AU130" s="152" t="s">
        <v>87</v>
      </c>
      <c r="AY130" s="14" t="s">
        <v>121</v>
      </c>
      <c r="BE130" s="153">
        <f t="shared" si="4"/>
        <v>0</v>
      </c>
      <c r="BF130" s="153">
        <f t="shared" si="5"/>
        <v>0</v>
      </c>
      <c r="BG130" s="153">
        <f t="shared" si="6"/>
        <v>0</v>
      </c>
      <c r="BH130" s="153">
        <f t="shared" si="7"/>
        <v>0</v>
      </c>
      <c r="BI130" s="153">
        <f t="shared" si="8"/>
        <v>0</v>
      </c>
      <c r="BJ130" s="14" t="s">
        <v>85</v>
      </c>
      <c r="BK130" s="153">
        <f t="shared" si="9"/>
        <v>0</v>
      </c>
      <c r="BL130" s="14" t="s">
        <v>129</v>
      </c>
      <c r="BM130" s="152" t="s">
        <v>157</v>
      </c>
    </row>
    <row r="131" spans="1:65" s="2" customFormat="1" ht="36">
      <c r="A131" s="29"/>
      <c r="B131" s="140"/>
      <c r="C131" s="141" t="s">
        <v>158</v>
      </c>
      <c r="D131" s="141" t="s">
        <v>124</v>
      </c>
      <c r="E131" s="142" t="s">
        <v>159</v>
      </c>
      <c r="F131" s="143" t="s">
        <v>160</v>
      </c>
      <c r="G131" s="144" t="s">
        <v>161</v>
      </c>
      <c r="H131" s="145">
        <v>66.459999999999994</v>
      </c>
      <c r="I131" s="146"/>
      <c r="J131" s="147">
        <f t="shared" si="0"/>
        <v>0</v>
      </c>
      <c r="K131" s="143" t="s">
        <v>128</v>
      </c>
      <c r="L131" s="30"/>
      <c r="M131" s="148" t="s">
        <v>1</v>
      </c>
      <c r="N131" s="149" t="s">
        <v>42</v>
      </c>
      <c r="O131" s="55"/>
      <c r="P131" s="150">
        <f t="shared" si="1"/>
        <v>0</v>
      </c>
      <c r="Q131" s="150">
        <v>0</v>
      </c>
      <c r="R131" s="150">
        <f t="shared" si="2"/>
        <v>0</v>
      </c>
      <c r="S131" s="150">
        <v>0</v>
      </c>
      <c r="T131" s="151">
        <f t="shared" si="3"/>
        <v>0</v>
      </c>
      <c r="U131" s="29"/>
      <c r="V131" s="29"/>
      <c r="W131" s="29"/>
      <c r="X131" s="29"/>
      <c r="Y131" s="29"/>
      <c r="Z131" s="29"/>
      <c r="AA131" s="29"/>
      <c r="AB131" s="29"/>
      <c r="AC131" s="29"/>
      <c r="AD131" s="29"/>
      <c r="AE131" s="29"/>
      <c r="AR131" s="152" t="s">
        <v>129</v>
      </c>
      <c r="AT131" s="152" t="s">
        <v>124</v>
      </c>
      <c r="AU131" s="152" t="s">
        <v>87</v>
      </c>
      <c r="AY131" s="14" t="s">
        <v>121</v>
      </c>
      <c r="BE131" s="153">
        <f t="shared" si="4"/>
        <v>0</v>
      </c>
      <c r="BF131" s="153">
        <f t="shared" si="5"/>
        <v>0</v>
      </c>
      <c r="BG131" s="153">
        <f t="shared" si="6"/>
        <v>0</v>
      </c>
      <c r="BH131" s="153">
        <f t="shared" si="7"/>
        <v>0</v>
      </c>
      <c r="BI131" s="153">
        <f t="shared" si="8"/>
        <v>0</v>
      </c>
      <c r="BJ131" s="14" t="s">
        <v>85</v>
      </c>
      <c r="BK131" s="153">
        <f t="shared" si="9"/>
        <v>0</v>
      </c>
      <c r="BL131" s="14" t="s">
        <v>129</v>
      </c>
      <c r="BM131" s="152" t="s">
        <v>162</v>
      </c>
    </row>
    <row r="132" spans="1:65" s="2" customFormat="1" ht="24">
      <c r="A132" s="29"/>
      <c r="B132" s="140"/>
      <c r="C132" s="141" t="s">
        <v>163</v>
      </c>
      <c r="D132" s="141" t="s">
        <v>124</v>
      </c>
      <c r="E132" s="142" t="s">
        <v>164</v>
      </c>
      <c r="F132" s="143" t="s">
        <v>165</v>
      </c>
      <c r="G132" s="144" t="s">
        <v>127</v>
      </c>
      <c r="H132" s="145">
        <v>300</v>
      </c>
      <c r="I132" s="146"/>
      <c r="J132" s="147">
        <f t="shared" si="0"/>
        <v>0</v>
      </c>
      <c r="K132" s="143" t="s">
        <v>128</v>
      </c>
      <c r="L132" s="30"/>
      <c r="M132" s="148" t="s">
        <v>1</v>
      </c>
      <c r="N132" s="149" t="s">
        <v>42</v>
      </c>
      <c r="O132" s="55"/>
      <c r="P132" s="150">
        <f t="shared" si="1"/>
        <v>0</v>
      </c>
      <c r="Q132" s="150">
        <v>0</v>
      </c>
      <c r="R132" s="150">
        <f t="shared" si="2"/>
        <v>0</v>
      </c>
      <c r="S132" s="150">
        <v>0</v>
      </c>
      <c r="T132" s="151">
        <f t="shared" si="3"/>
        <v>0</v>
      </c>
      <c r="U132" s="29"/>
      <c r="V132" s="29"/>
      <c r="W132" s="29"/>
      <c r="X132" s="29"/>
      <c r="Y132" s="29"/>
      <c r="Z132" s="29"/>
      <c r="AA132" s="29"/>
      <c r="AB132" s="29"/>
      <c r="AC132" s="29"/>
      <c r="AD132" s="29"/>
      <c r="AE132" s="29"/>
      <c r="AR132" s="152" t="s">
        <v>129</v>
      </c>
      <c r="AT132" s="152" t="s">
        <v>124</v>
      </c>
      <c r="AU132" s="152" t="s">
        <v>87</v>
      </c>
      <c r="AY132" s="14" t="s">
        <v>121</v>
      </c>
      <c r="BE132" s="153">
        <f t="shared" si="4"/>
        <v>0</v>
      </c>
      <c r="BF132" s="153">
        <f t="shared" si="5"/>
        <v>0</v>
      </c>
      <c r="BG132" s="153">
        <f t="shared" si="6"/>
        <v>0</v>
      </c>
      <c r="BH132" s="153">
        <f t="shared" si="7"/>
        <v>0</v>
      </c>
      <c r="BI132" s="153">
        <f t="shared" si="8"/>
        <v>0</v>
      </c>
      <c r="BJ132" s="14" t="s">
        <v>85</v>
      </c>
      <c r="BK132" s="153">
        <f t="shared" si="9"/>
        <v>0</v>
      </c>
      <c r="BL132" s="14" t="s">
        <v>129</v>
      </c>
      <c r="BM132" s="152" t="s">
        <v>166</v>
      </c>
    </row>
    <row r="133" spans="1:65" s="2" customFormat="1" ht="90" customHeight="1">
      <c r="A133" s="29"/>
      <c r="B133" s="140"/>
      <c r="C133" s="141" t="s">
        <v>167</v>
      </c>
      <c r="D133" s="141" t="s">
        <v>124</v>
      </c>
      <c r="E133" s="142" t="s">
        <v>168</v>
      </c>
      <c r="F133" s="143" t="s">
        <v>169</v>
      </c>
      <c r="G133" s="144" t="s">
        <v>156</v>
      </c>
      <c r="H133" s="145">
        <v>0.183</v>
      </c>
      <c r="I133" s="146"/>
      <c r="J133" s="147">
        <f t="shared" si="0"/>
        <v>0</v>
      </c>
      <c r="K133" s="143" t="s">
        <v>128</v>
      </c>
      <c r="L133" s="30"/>
      <c r="M133" s="148" t="s">
        <v>1</v>
      </c>
      <c r="N133" s="149" t="s">
        <v>42</v>
      </c>
      <c r="O133" s="55"/>
      <c r="P133" s="150">
        <f t="shared" si="1"/>
        <v>0</v>
      </c>
      <c r="Q133" s="150">
        <v>0</v>
      </c>
      <c r="R133" s="150">
        <f t="shared" si="2"/>
        <v>0</v>
      </c>
      <c r="S133" s="150">
        <v>0</v>
      </c>
      <c r="T133" s="151">
        <f t="shared" si="3"/>
        <v>0</v>
      </c>
      <c r="U133" s="29"/>
      <c r="V133" s="29"/>
      <c r="W133" s="29"/>
      <c r="X133" s="29"/>
      <c r="Y133" s="29"/>
      <c r="Z133" s="29"/>
      <c r="AA133" s="29"/>
      <c r="AB133" s="29"/>
      <c r="AC133" s="29"/>
      <c r="AD133" s="29"/>
      <c r="AE133" s="29"/>
      <c r="AR133" s="152" t="s">
        <v>129</v>
      </c>
      <c r="AT133" s="152" t="s">
        <v>124</v>
      </c>
      <c r="AU133" s="152" t="s">
        <v>87</v>
      </c>
      <c r="AY133" s="14" t="s">
        <v>121</v>
      </c>
      <c r="BE133" s="153">
        <f t="shared" si="4"/>
        <v>0</v>
      </c>
      <c r="BF133" s="153">
        <f t="shared" si="5"/>
        <v>0</v>
      </c>
      <c r="BG133" s="153">
        <f t="shared" si="6"/>
        <v>0</v>
      </c>
      <c r="BH133" s="153">
        <f t="shared" si="7"/>
        <v>0</v>
      </c>
      <c r="BI133" s="153">
        <f t="shared" si="8"/>
        <v>0</v>
      </c>
      <c r="BJ133" s="14" t="s">
        <v>85</v>
      </c>
      <c r="BK133" s="153">
        <f t="shared" si="9"/>
        <v>0</v>
      </c>
      <c r="BL133" s="14" t="s">
        <v>129</v>
      </c>
      <c r="BM133" s="152" t="s">
        <v>170</v>
      </c>
    </row>
    <row r="134" spans="1:65" s="2" customFormat="1" ht="90" customHeight="1">
      <c r="A134" s="29"/>
      <c r="B134" s="140"/>
      <c r="C134" s="141" t="s">
        <v>171</v>
      </c>
      <c r="D134" s="141" t="s">
        <v>124</v>
      </c>
      <c r="E134" s="142" t="s">
        <v>172</v>
      </c>
      <c r="F134" s="143" t="s">
        <v>173</v>
      </c>
      <c r="G134" s="144" t="s">
        <v>161</v>
      </c>
      <c r="H134" s="145">
        <v>66.459999999999994</v>
      </c>
      <c r="I134" s="146"/>
      <c r="J134" s="147">
        <f t="shared" si="0"/>
        <v>0</v>
      </c>
      <c r="K134" s="143" t="s">
        <v>128</v>
      </c>
      <c r="L134" s="30"/>
      <c r="M134" s="148" t="s">
        <v>1</v>
      </c>
      <c r="N134" s="149" t="s">
        <v>42</v>
      </c>
      <c r="O134" s="55"/>
      <c r="P134" s="150">
        <f t="shared" si="1"/>
        <v>0</v>
      </c>
      <c r="Q134" s="150">
        <v>0</v>
      </c>
      <c r="R134" s="150">
        <f t="shared" si="2"/>
        <v>0</v>
      </c>
      <c r="S134" s="150">
        <v>0</v>
      </c>
      <c r="T134" s="151">
        <f t="shared" si="3"/>
        <v>0</v>
      </c>
      <c r="U134" s="29"/>
      <c r="V134" s="29"/>
      <c r="W134" s="29"/>
      <c r="X134" s="29"/>
      <c r="Y134" s="29"/>
      <c r="Z134" s="29"/>
      <c r="AA134" s="29"/>
      <c r="AB134" s="29"/>
      <c r="AC134" s="29"/>
      <c r="AD134" s="29"/>
      <c r="AE134" s="29"/>
      <c r="AR134" s="152" t="s">
        <v>129</v>
      </c>
      <c r="AT134" s="152" t="s">
        <v>124</v>
      </c>
      <c r="AU134" s="152" t="s">
        <v>87</v>
      </c>
      <c r="AY134" s="14" t="s">
        <v>121</v>
      </c>
      <c r="BE134" s="153">
        <f t="shared" si="4"/>
        <v>0</v>
      </c>
      <c r="BF134" s="153">
        <f t="shared" si="5"/>
        <v>0</v>
      </c>
      <c r="BG134" s="153">
        <f t="shared" si="6"/>
        <v>0</v>
      </c>
      <c r="BH134" s="153">
        <f t="shared" si="7"/>
        <v>0</v>
      </c>
      <c r="BI134" s="153">
        <f t="shared" si="8"/>
        <v>0</v>
      </c>
      <c r="BJ134" s="14" t="s">
        <v>85</v>
      </c>
      <c r="BK134" s="153">
        <f t="shared" si="9"/>
        <v>0</v>
      </c>
      <c r="BL134" s="14" t="s">
        <v>129</v>
      </c>
      <c r="BM134" s="152" t="s">
        <v>174</v>
      </c>
    </row>
    <row r="135" spans="1:65" s="2" customFormat="1" ht="36">
      <c r="A135" s="29"/>
      <c r="B135" s="140"/>
      <c r="C135" s="141" t="s">
        <v>175</v>
      </c>
      <c r="D135" s="141" t="s">
        <v>124</v>
      </c>
      <c r="E135" s="142" t="s">
        <v>176</v>
      </c>
      <c r="F135" s="143" t="s">
        <v>177</v>
      </c>
      <c r="G135" s="144" t="s">
        <v>178</v>
      </c>
      <c r="H135" s="145">
        <v>75</v>
      </c>
      <c r="I135" s="146"/>
      <c r="J135" s="147">
        <f t="shared" si="0"/>
        <v>0</v>
      </c>
      <c r="K135" s="143" t="s">
        <v>128</v>
      </c>
      <c r="L135" s="30"/>
      <c r="M135" s="148" t="s">
        <v>1</v>
      </c>
      <c r="N135" s="149" t="s">
        <v>42</v>
      </c>
      <c r="O135" s="55"/>
      <c r="P135" s="150">
        <f t="shared" si="1"/>
        <v>0</v>
      </c>
      <c r="Q135" s="150">
        <v>0</v>
      </c>
      <c r="R135" s="150">
        <f t="shared" si="2"/>
        <v>0</v>
      </c>
      <c r="S135" s="150">
        <v>0</v>
      </c>
      <c r="T135" s="151">
        <f t="shared" si="3"/>
        <v>0</v>
      </c>
      <c r="U135" s="29"/>
      <c r="V135" s="29"/>
      <c r="W135" s="29"/>
      <c r="X135" s="29"/>
      <c r="Y135" s="29"/>
      <c r="Z135" s="29"/>
      <c r="AA135" s="29"/>
      <c r="AB135" s="29"/>
      <c r="AC135" s="29"/>
      <c r="AD135" s="29"/>
      <c r="AE135" s="29"/>
      <c r="AR135" s="152" t="s">
        <v>129</v>
      </c>
      <c r="AT135" s="152" t="s">
        <v>124</v>
      </c>
      <c r="AU135" s="152" t="s">
        <v>87</v>
      </c>
      <c r="AY135" s="14" t="s">
        <v>121</v>
      </c>
      <c r="BE135" s="153">
        <f t="shared" si="4"/>
        <v>0</v>
      </c>
      <c r="BF135" s="153">
        <f t="shared" si="5"/>
        <v>0</v>
      </c>
      <c r="BG135" s="153">
        <f t="shared" si="6"/>
        <v>0</v>
      </c>
      <c r="BH135" s="153">
        <f t="shared" si="7"/>
        <v>0</v>
      </c>
      <c r="BI135" s="153">
        <f t="shared" si="8"/>
        <v>0</v>
      </c>
      <c r="BJ135" s="14" t="s">
        <v>85</v>
      </c>
      <c r="BK135" s="153">
        <f t="shared" si="9"/>
        <v>0</v>
      </c>
      <c r="BL135" s="14" t="s">
        <v>129</v>
      </c>
      <c r="BM135" s="152" t="s">
        <v>179</v>
      </c>
    </row>
    <row r="136" spans="1:65" s="2" customFormat="1" ht="36">
      <c r="A136" s="29"/>
      <c r="B136" s="140"/>
      <c r="C136" s="141" t="s">
        <v>180</v>
      </c>
      <c r="D136" s="141" t="s">
        <v>124</v>
      </c>
      <c r="E136" s="142" t="s">
        <v>181</v>
      </c>
      <c r="F136" s="143" t="s">
        <v>182</v>
      </c>
      <c r="G136" s="144" t="s">
        <v>183</v>
      </c>
      <c r="H136" s="145">
        <v>250</v>
      </c>
      <c r="I136" s="146"/>
      <c r="J136" s="147">
        <f t="shared" si="0"/>
        <v>0</v>
      </c>
      <c r="K136" s="143" t="s">
        <v>128</v>
      </c>
      <c r="L136" s="30"/>
      <c r="M136" s="148" t="s">
        <v>1</v>
      </c>
      <c r="N136" s="149" t="s">
        <v>42</v>
      </c>
      <c r="O136" s="55"/>
      <c r="P136" s="150">
        <f t="shared" si="1"/>
        <v>0</v>
      </c>
      <c r="Q136" s="150">
        <v>0</v>
      </c>
      <c r="R136" s="150">
        <f t="shared" si="2"/>
        <v>0</v>
      </c>
      <c r="S136" s="150">
        <v>0</v>
      </c>
      <c r="T136" s="151">
        <f t="shared" si="3"/>
        <v>0</v>
      </c>
      <c r="U136" s="29"/>
      <c r="V136" s="29"/>
      <c r="W136" s="29"/>
      <c r="X136" s="29"/>
      <c r="Y136" s="29"/>
      <c r="Z136" s="29"/>
      <c r="AA136" s="29"/>
      <c r="AB136" s="29"/>
      <c r="AC136" s="29"/>
      <c r="AD136" s="29"/>
      <c r="AE136" s="29"/>
      <c r="AR136" s="152" t="s">
        <v>129</v>
      </c>
      <c r="AT136" s="152" t="s">
        <v>124</v>
      </c>
      <c r="AU136" s="152" t="s">
        <v>87</v>
      </c>
      <c r="AY136" s="14" t="s">
        <v>121</v>
      </c>
      <c r="BE136" s="153">
        <f t="shared" si="4"/>
        <v>0</v>
      </c>
      <c r="BF136" s="153">
        <f t="shared" si="5"/>
        <v>0</v>
      </c>
      <c r="BG136" s="153">
        <f t="shared" si="6"/>
        <v>0</v>
      </c>
      <c r="BH136" s="153">
        <f t="shared" si="7"/>
        <v>0</v>
      </c>
      <c r="BI136" s="153">
        <f t="shared" si="8"/>
        <v>0</v>
      </c>
      <c r="BJ136" s="14" t="s">
        <v>85</v>
      </c>
      <c r="BK136" s="153">
        <f t="shared" si="9"/>
        <v>0</v>
      </c>
      <c r="BL136" s="14" t="s">
        <v>129</v>
      </c>
      <c r="BM136" s="152" t="s">
        <v>184</v>
      </c>
    </row>
    <row r="137" spans="1:65" s="2" customFormat="1" ht="16.5" customHeight="1">
      <c r="A137" s="29"/>
      <c r="B137" s="140"/>
      <c r="C137" s="154" t="s">
        <v>8</v>
      </c>
      <c r="D137" s="154" t="s">
        <v>185</v>
      </c>
      <c r="E137" s="155" t="s">
        <v>186</v>
      </c>
      <c r="F137" s="156" t="s">
        <v>187</v>
      </c>
      <c r="G137" s="157" t="s">
        <v>151</v>
      </c>
      <c r="H137" s="158">
        <v>165</v>
      </c>
      <c r="I137" s="159"/>
      <c r="J137" s="160">
        <f t="shared" si="0"/>
        <v>0</v>
      </c>
      <c r="K137" s="156" t="s">
        <v>128</v>
      </c>
      <c r="L137" s="161"/>
      <c r="M137" s="162" t="s">
        <v>1</v>
      </c>
      <c r="N137" s="163" t="s">
        <v>42</v>
      </c>
      <c r="O137" s="55"/>
      <c r="P137" s="150">
        <f t="shared" si="1"/>
        <v>0</v>
      </c>
      <c r="Q137" s="150">
        <v>1</v>
      </c>
      <c r="R137" s="150">
        <f t="shared" si="2"/>
        <v>165</v>
      </c>
      <c r="S137" s="150">
        <v>0</v>
      </c>
      <c r="T137" s="151">
        <f t="shared" si="3"/>
        <v>0</v>
      </c>
      <c r="U137" s="29"/>
      <c r="V137" s="29"/>
      <c r="W137" s="29"/>
      <c r="X137" s="29"/>
      <c r="Y137" s="29"/>
      <c r="Z137" s="29"/>
      <c r="AA137" s="29"/>
      <c r="AB137" s="29"/>
      <c r="AC137" s="29"/>
      <c r="AD137" s="29"/>
      <c r="AE137" s="29"/>
      <c r="AR137" s="152" t="s">
        <v>153</v>
      </c>
      <c r="AT137" s="152" t="s">
        <v>185</v>
      </c>
      <c r="AU137" s="152" t="s">
        <v>87</v>
      </c>
      <c r="AY137" s="14" t="s">
        <v>121</v>
      </c>
      <c r="BE137" s="153">
        <f t="shared" si="4"/>
        <v>0</v>
      </c>
      <c r="BF137" s="153">
        <f t="shared" si="5"/>
        <v>0</v>
      </c>
      <c r="BG137" s="153">
        <f t="shared" si="6"/>
        <v>0</v>
      </c>
      <c r="BH137" s="153">
        <f t="shared" si="7"/>
        <v>0</v>
      </c>
      <c r="BI137" s="153">
        <f t="shared" si="8"/>
        <v>0</v>
      </c>
      <c r="BJ137" s="14" t="s">
        <v>85</v>
      </c>
      <c r="BK137" s="153">
        <f t="shared" si="9"/>
        <v>0</v>
      </c>
      <c r="BL137" s="14" t="s">
        <v>129</v>
      </c>
      <c r="BM137" s="152" t="s">
        <v>188</v>
      </c>
    </row>
    <row r="138" spans="1:65" s="2" customFormat="1" ht="16.5" customHeight="1">
      <c r="A138" s="29"/>
      <c r="B138" s="140"/>
      <c r="C138" s="154" t="s">
        <v>189</v>
      </c>
      <c r="D138" s="154" t="s">
        <v>185</v>
      </c>
      <c r="E138" s="155" t="s">
        <v>190</v>
      </c>
      <c r="F138" s="156" t="s">
        <v>191</v>
      </c>
      <c r="G138" s="157" t="s">
        <v>183</v>
      </c>
      <c r="H138" s="158">
        <v>300</v>
      </c>
      <c r="I138" s="159"/>
      <c r="J138" s="160">
        <f t="shared" si="0"/>
        <v>0</v>
      </c>
      <c r="K138" s="156" t="s">
        <v>128</v>
      </c>
      <c r="L138" s="161"/>
      <c r="M138" s="162" t="s">
        <v>1</v>
      </c>
      <c r="N138" s="163" t="s">
        <v>42</v>
      </c>
      <c r="O138" s="55"/>
      <c r="P138" s="150">
        <f t="shared" si="1"/>
        <v>0</v>
      </c>
      <c r="Q138" s="150">
        <v>0</v>
      </c>
      <c r="R138" s="150">
        <f t="shared" si="2"/>
        <v>0</v>
      </c>
      <c r="S138" s="150">
        <v>0</v>
      </c>
      <c r="T138" s="151">
        <f t="shared" si="3"/>
        <v>0</v>
      </c>
      <c r="U138" s="29"/>
      <c r="V138" s="29"/>
      <c r="W138" s="29"/>
      <c r="X138" s="29"/>
      <c r="Y138" s="29"/>
      <c r="Z138" s="29"/>
      <c r="AA138" s="29"/>
      <c r="AB138" s="29"/>
      <c r="AC138" s="29"/>
      <c r="AD138" s="29"/>
      <c r="AE138" s="29"/>
      <c r="AR138" s="152" t="s">
        <v>153</v>
      </c>
      <c r="AT138" s="152" t="s">
        <v>185</v>
      </c>
      <c r="AU138" s="152" t="s">
        <v>87</v>
      </c>
      <c r="AY138" s="14" t="s">
        <v>121</v>
      </c>
      <c r="BE138" s="153">
        <f t="shared" si="4"/>
        <v>0</v>
      </c>
      <c r="BF138" s="153">
        <f t="shared" si="5"/>
        <v>0</v>
      </c>
      <c r="BG138" s="153">
        <f t="shared" si="6"/>
        <v>0</v>
      </c>
      <c r="BH138" s="153">
        <f t="shared" si="7"/>
        <v>0</v>
      </c>
      <c r="BI138" s="153">
        <f t="shared" si="8"/>
        <v>0</v>
      </c>
      <c r="BJ138" s="14" t="s">
        <v>85</v>
      </c>
      <c r="BK138" s="153">
        <f t="shared" si="9"/>
        <v>0</v>
      </c>
      <c r="BL138" s="14" t="s">
        <v>129</v>
      </c>
      <c r="BM138" s="152" t="s">
        <v>192</v>
      </c>
    </row>
    <row r="139" spans="1:65" s="2" customFormat="1" ht="36">
      <c r="A139" s="29"/>
      <c r="B139" s="140"/>
      <c r="C139" s="141" t="s">
        <v>193</v>
      </c>
      <c r="D139" s="141" t="s">
        <v>124</v>
      </c>
      <c r="E139" s="142" t="s">
        <v>194</v>
      </c>
      <c r="F139" s="143" t="s">
        <v>195</v>
      </c>
      <c r="G139" s="144" t="s">
        <v>178</v>
      </c>
      <c r="H139" s="145">
        <v>400</v>
      </c>
      <c r="I139" s="146"/>
      <c r="J139" s="147">
        <f t="shared" si="0"/>
        <v>0</v>
      </c>
      <c r="K139" s="143" t="s">
        <v>128</v>
      </c>
      <c r="L139" s="30"/>
      <c r="M139" s="148" t="s">
        <v>1</v>
      </c>
      <c r="N139" s="149" t="s">
        <v>42</v>
      </c>
      <c r="O139" s="55"/>
      <c r="P139" s="150">
        <f t="shared" si="1"/>
        <v>0</v>
      </c>
      <c r="Q139" s="150">
        <v>0</v>
      </c>
      <c r="R139" s="150">
        <f t="shared" si="2"/>
        <v>0</v>
      </c>
      <c r="S139" s="150">
        <v>0</v>
      </c>
      <c r="T139" s="151">
        <f t="shared" si="3"/>
        <v>0</v>
      </c>
      <c r="U139" s="29"/>
      <c r="V139" s="29"/>
      <c r="W139" s="29"/>
      <c r="X139" s="29"/>
      <c r="Y139" s="29"/>
      <c r="Z139" s="29"/>
      <c r="AA139" s="29"/>
      <c r="AB139" s="29"/>
      <c r="AC139" s="29"/>
      <c r="AD139" s="29"/>
      <c r="AE139" s="29"/>
      <c r="AR139" s="152" t="s">
        <v>129</v>
      </c>
      <c r="AT139" s="152" t="s">
        <v>124</v>
      </c>
      <c r="AU139" s="152" t="s">
        <v>87</v>
      </c>
      <c r="AY139" s="14" t="s">
        <v>121</v>
      </c>
      <c r="BE139" s="153">
        <f t="shared" si="4"/>
        <v>0</v>
      </c>
      <c r="BF139" s="153">
        <f t="shared" si="5"/>
        <v>0</v>
      </c>
      <c r="BG139" s="153">
        <f t="shared" si="6"/>
        <v>0</v>
      </c>
      <c r="BH139" s="153">
        <f t="shared" si="7"/>
        <v>0</v>
      </c>
      <c r="BI139" s="153">
        <f t="shared" si="8"/>
        <v>0</v>
      </c>
      <c r="BJ139" s="14" t="s">
        <v>85</v>
      </c>
      <c r="BK139" s="153">
        <f t="shared" si="9"/>
        <v>0</v>
      </c>
      <c r="BL139" s="14" t="s">
        <v>129</v>
      </c>
      <c r="BM139" s="152" t="s">
        <v>196</v>
      </c>
    </row>
    <row r="140" spans="1:65" s="2" customFormat="1" ht="36">
      <c r="A140" s="29"/>
      <c r="B140" s="140"/>
      <c r="C140" s="141" t="s">
        <v>197</v>
      </c>
      <c r="D140" s="141" t="s">
        <v>124</v>
      </c>
      <c r="E140" s="142" t="s">
        <v>198</v>
      </c>
      <c r="F140" s="143" t="s">
        <v>199</v>
      </c>
      <c r="G140" s="144" t="s">
        <v>178</v>
      </c>
      <c r="H140" s="145">
        <v>100</v>
      </c>
      <c r="I140" s="146"/>
      <c r="J140" s="147">
        <f t="shared" si="0"/>
        <v>0</v>
      </c>
      <c r="K140" s="143" t="s">
        <v>128</v>
      </c>
      <c r="L140" s="30"/>
      <c r="M140" s="148" t="s">
        <v>1</v>
      </c>
      <c r="N140" s="149" t="s">
        <v>42</v>
      </c>
      <c r="O140" s="55"/>
      <c r="P140" s="150">
        <f t="shared" si="1"/>
        <v>0</v>
      </c>
      <c r="Q140" s="150">
        <v>0</v>
      </c>
      <c r="R140" s="150">
        <f t="shared" si="2"/>
        <v>0</v>
      </c>
      <c r="S140" s="150">
        <v>0</v>
      </c>
      <c r="T140" s="151">
        <f t="shared" si="3"/>
        <v>0</v>
      </c>
      <c r="U140" s="29"/>
      <c r="V140" s="29"/>
      <c r="W140" s="29"/>
      <c r="X140" s="29"/>
      <c r="Y140" s="29"/>
      <c r="Z140" s="29"/>
      <c r="AA140" s="29"/>
      <c r="AB140" s="29"/>
      <c r="AC140" s="29"/>
      <c r="AD140" s="29"/>
      <c r="AE140" s="29"/>
      <c r="AR140" s="152" t="s">
        <v>129</v>
      </c>
      <c r="AT140" s="152" t="s">
        <v>124</v>
      </c>
      <c r="AU140" s="152" t="s">
        <v>87</v>
      </c>
      <c r="AY140" s="14" t="s">
        <v>121</v>
      </c>
      <c r="BE140" s="153">
        <f t="shared" si="4"/>
        <v>0</v>
      </c>
      <c r="BF140" s="153">
        <f t="shared" si="5"/>
        <v>0</v>
      </c>
      <c r="BG140" s="153">
        <f t="shared" si="6"/>
        <v>0</v>
      </c>
      <c r="BH140" s="153">
        <f t="shared" si="7"/>
        <v>0</v>
      </c>
      <c r="BI140" s="153">
        <f t="shared" si="8"/>
        <v>0</v>
      </c>
      <c r="BJ140" s="14" t="s">
        <v>85</v>
      </c>
      <c r="BK140" s="153">
        <f t="shared" si="9"/>
        <v>0</v>
      </c>
      <c r="BL140" s="14" t="s">
        <v>129</v>
      </c>
      <c r="BM140" s="152" t="s">
        <v>200</v>
      </c>
    </row>
    <row r="141" spans="1:65" s="2" customFormat="1" ht="16.5" customHeight="1">
      <c r="A141" s="29"/>
      <c r="B141" s="140"/>
      <c r="C141" s="154" t="s">
        <v>201</v>
      </c>
      <c r="D141" s="154" t="s">
        <v>185</v>
      </c>
      <c r="E141" s="155" t="s">
        <v>202</v>
      </c>
      <c r="F141" s="156" t="s">
        <v>203</v>
      </c>
      <c r="G141" s="157" t="s">
        <v>151</v>
      </c>
      <c r="H141" s="158">
        <v>800</v>
      </c>
      <c r="I141" s="159"/>
      <c r="J141" s="160">
        <f t="shared" si="0"/>
        <v>0</v>
      </c>
      <c r="K141" s="156" t="s">
        <v>128</v>
      </c>
      <c r="L141" s="161"/>
      <c r="M141" s="162" t="s">
        <v>1</v>
      </c>
      <c r="N141" s="163" t="s">
        <v>42</v>
      </c>
      <c r="O141" s="55"/>
      <c r="P141" s="150">
        <f t="shared" si="1"/>
        <v>0</v>
      </c>
      <c r="Q141" s="150">
        <v>1</v>
      </c>
      <c r="R141" s="150">
        <f t="shared" si="2"/>
        <v>800</v>
      </c>
      <c r="S141" s="150">
        <v>0</v>
      </c>
      <c r="T141" s="151">
        <f t="shared" si="3"/>
        <v>0</v>
      </c>
      <c r="U141" s="29"/>
      <c r="V141" s="29"/>
      <c r="W141" s="29"/>
      <c r="X141" s="29"/>
      <c r="Y141" s="29"/>
      <c r="Z141" s="29"/>
      <c r="AA141" s="29"/>
      <c r="AB141" s="29"/>
      <c r="AC141" s="29"/>
      <c r="AD141" s="29"/>
      <c r="AE141" s="29"/>
      <c r="AR141" s="152" t="s">
        <v>153</v>
      </c>
      <c r="AT141" s="152" t="s">
        <v>185</v>
      </c>
      <c r="AU141" s="152" t="s">
        <v>87</v>
      </c>
      <c r="AY141" s="14" t="s">
        <v>121</v>
      </c>
      <c r="BE141" s="153">
        <f t="shared" si="4"/>
        <v>0</v>
      </c>
      <c r="BF141" s="153">
        <f t="shared" si="5"/>
        <v>0</v>
      </c>
      <c r="BG141" s="153">
        <f t="shared" si="6"/>
        <v>0</v>
      </c>
      <c r="BH141" s="153">
        <f t="shared" si="7"/>
        <v>0</v>
      </c>
      <c r="BI141" s="153">
        <f t="shared" si="8"/>
        <v>0</v>
      </c>
      <c r="BJ141" s="14" t="s">
        <v>85</v>
      </c>
      <c r="BK141" s="153">
        <f t="shared" si="9"/>
        <v>0</v>
      </c>
      <c r="BL141" s="14" t="s">
        <v>129</v>
      </c>
      <c r="BM141" s="152" t="s">
        <v>204</v>
      </c>
    </row>
    <row r="142" spans="1:65" s="2" customFormat="1" ht="36">
      <c r="A142" s="29"/>
      <c r="B142" s="140"/>
      <c r="C142" s="141" t="s">
        <v>205</v>
      </c>
      <c r="D142" s="141" t="s">
        <v>124</v>
      </c>
      <c r="E142" s="142" t="s">
        <v>206</v>
      </c>
      <c r="F142" s="143" t="s">
        <v>207</v>
      </c>
      <c r="G142" s="144" t="s">
        <v>151</v>
      </c>
      <c r="H142" s="145">
        <v>186.54</v>
      </c>
      <c r="I142" s="146"/>
      <c r="J142" s="147">
        <f t="shared" si="0"/>
        <v>0</v>
      </c>
      <c r="K142" s="143" t="s">
        <v>128</v>
      </c>
      <c r="L142" s="30"/>
      <c r="M142" s="148" t="s">
        <v>1</v>
      </c>
      <c r="N142" s="149" t="s">
        <v>42</v>
      </c>
      <c r="O142" s="55"/>
      <c r="P142" s="150">
        <f t="shared" si="1"/>
        <v>0</v>
      </c>
      <c r="Q142" s="150">
        <v>0</v>
      </c>
      <c r="R142" s="150">
        <f t="shared" si="2"/>
        <v>0</v>
      </c>
      <c r="S142" s="150">
        <v>0</v>
      </c>
      <c r="T142" s="151">
        <f t="shared" si="3"/>
        <v>0</v>
      </c>
      <c r="U142" s="29"/>
      <c r="V142" s="29"/>
      <c r="W142" s="29"/>
      <c r="X142" s="29"/>
      <c r="Y142" s="29"/>
      <c r="Z142" s="29"/>
      <c r="AA142" s="29"/>
      <c r="AB142" s="29"/>
      <c r="AC142" s="29"/>
      <c r="AD142" s="29"/>
      <c r="AE142" s="29"/>
      <c r="AR142" s="152" t="s">
        <v>129</v>
      </c>
      <c r="AT142" s="152" t="s">
        <v>124</v>
      </c>
      <c r="AU142" s="152" t="s">
        <v>87</v>
      </c>
      <c r="AY142" s="14" t="s">
        <v>121</v>
      </c>
      <c r="BE142" s="153">
        <f t="shared" si="4"/>
        <v>0</v>
      </c>
      <c r="BF142" s="153">
        <f t="shared" si="5"/>
        <v>0</v>
      </c>
      <c r="BG142" s="153">
        <f t="shared" si="6"/>
        <v>0</v>
      </c>
      <c r="BH142" s="153">
        <f t="shared" si="7"/>
        <v>0</v>
      </c>
      <c r="BI142" s="153">
        <f t="shared" si="8"/>
        <v>0</v>
      </c>
      <c r="BJ142" s="14" t="s">
        <v>85</v>
      </c>
      <c r="BK142" s="153">
        <f t="shared" si="9"/>
        <v>0</v>
      </c>
      <c r="BL142" s="14" t="s">
        <v>129</v>
      </c>
      <c r="BM142" s="152" t="s">
        <v>208</v>
      </c>
    </row>
    <row r="143" spans="1:65" s="2" customFormat="1" ht="44.25" customHeight="1">
      <c r="A143" s="29"/>
      <c r="B143" s="140"/>
      <c r="C143" s="141" t="s">
        <v>7</v>
      </c>
      <c r="D143" s="141" t="s">
        <v>124</v>
      </c>
      <c r="E143" s="142" t="s">
        <v>209</v>
      </c>
      <c r="F143" s="143" t="s">
        <v>210</v>
      </c>
      <c r="G143" s="144" t="s">
        <v>156</v>
      </c>
      <c r="H143" s="145">
        <v>2.8000000000000001E-2</v>
      </c>
      <c r="I143" s="146"/>
      <c r="J143" s="147">
        <f t="shared" si="0"/>
        <v>0</v>
      </c>
      <c r="K143" s="143" t="s">
        <v>128</v>
      </c>
      <c r="L143" s="30"/>
      <c r="M143" s="148" t="s">
        <v>1</v>
      </c>
      <c r="N143" s="149" t="s">
        <v>42</v>
      </c>
      <c r="O143" s="55"/>
      <c r="P143" s="150">
        <f t="shared" si="1"/>
        <v>0</v>
      </c>
      <c r="Q143" s="150">
        <v>0</v>
      </c>
      <c r="R143" s="150">
        <f t="shared" si="2"/>
        <v>0</v>
      </c>
      <c r="S143" s="150">
        <v>0</v>
      </c>
      <c r="T143" s="151">
        <f t="shared" si="3"/>
        <v>0</v>
      </c>
      <c r="U143" s="29"/>
      <c r="V143" s="29"/>
      <c r="W143" s="29"/>
      <c r="X143" s="29"/>
      <c r="Y143" s="29"/>
      <c r="Z143" s="29"/>
      <c r="AA143" s="29"/>
      <c r="AB143" s="29"/>
      <c r="AC143" s="29"/>
      <c r="AD143" s="29"/>
      <c r="AE143" s="29"/>
      <c r="AR143" s="152" t="s">
        <v>129</v>
      </c>
      <c r="AT143" s="152" t="s">
        <v>124</v>
      </c>
      <c r="AU143" s="152" t="s">
        <v>87</v>
      </c>
      <c r="AY143" s="14" t="s">
        <v>121</v>
      </c>
      <c r="BE143" s="153">
        <f t="shared" si="4"/>
        <v>0</v>
      </c>
      <c r="BF143" s="153">
        <f t="shared" si="5"/>
        <v>0</v>
      </c>
      <c r="BG143" s="153">
        <f t="shared" si="6"/>
        <v>0</v>
      </c>
      <c r="BH143" s="153">
        <f t="shared" si="7"/>
        <v>0</v>
      </c>
      <c r="BI143" s="153">
        <f t="shared" si="8"/>
        <v>0</v>
      </c>
      <c r="BJ143" s="14" t="s">
        <v>85</v>
      </c>
      <c r="BK143" s="153">
        <f t="shared" si="9"/>
        <v>0</v>
      </c>
      <c r="BL143" s="14" t="s">
        <v>129</v>
      </c>
      <c r="BM143" s="152" t="s">
        <v>211</v>
      </c>
    </row>
    <row r="144" spans="1:65" s="2" customFormat="1" ht="44.25" customHeight="1">
      <c r="A144" s="29"/>
      <c r="B144" s="140"/>
      <c r="C144" s="141" t="s">
        <v>212</v>
      </c>
      <c r="D144" s="141" t="s">
        <v>124</v>
      </c>
      <c r="E144" s="142" t="s">
        <v>213</v>
      </c>
      <c r="F144" s="143" t="s">
        <v>214</v>
      </c>
      <c r="G144" s="144" t="s">
        <v>156</v>
      </c>
      <c r="H144" s="145">
        <v>0.155</v>
      </c>
      <c r="I144" s="146"/>
      <c r="J144" s="147">
        <f t="shared" si="0"/>
        <v>0</v>
      </c>
      <c r="K144" s="143" t="s">
        <v>128</v>
      </c>
      <c r="L144" s="30"/>
      <c r="M144" s="148" t="s">
        <v>1</v>
      </c>
      <c r="N144" s="149" t="s">
        <v>42</v>
      </c>
      <c r="O144" s="55"/>
      <c r="P144" s="150">
        <f t="shared" si="1"/>
        <v>0</v>
      </c>
      <c r="Q144" s="150">
        <v>0</v>
      </c>
      <c r="R144" s="150">
        <f t="shared" si="2"/>
        <v>0</v>
      </c>
      <c r="S144" s="150">
        <v>0</v>
      </c>
      <c r="T144" s="151">
        <f t="shared" si="3"/>
        <v>0</v>
      </c>
      <c r="U144" s="29"/>
      <c r="V144" s="29"/>
      <c r="W144" s="29"/>
      <c r="X144" s="29"/>
      <c r="Y144" s="29"/>
      <c r="Z144" s="29"/>
      <c r="AA144" s="29"/>
      <c r="AB144" s="29"/>
      <c r="AC144" s="29"/>
      <c r="AD144" s="29"/>
      <c r="AE144" s="29"/>
      <c r="AR144" s="152" t="s">
        <v>129</v>
      </c>
      <c r="AT144" s="152" t="s">
        <v>124</v>
      </c>
      <c r="AU144" s="152" t="s">
        <v>87</v>
      </c>
      <c r="AY144" s="14" t="s">
        <v>121</v>
      </c>
      <c r="BE144" s="153">
        <f t="shared" si="4"/>
        <v>0</v>
      </c>
      <c r="BF144" s="153">
        <f t="shared" si="5"/>
        <v>0</v>
      </c>
      <c r="BG144" s="153">
        <f t="shared" si="6"/>
        <v>0</v>
      </c>
      <c r="BH144" s="153">
        <f t="shared" si="7"/>
        <v>0</v>
      </c>
      <c r="BI144" s="153">
        <f t="shared" si="8"/>
        <v>0</v>
      </c>
      <c r="BJ144" s="14" t="s">
        <v>85</v>
      </c>
      <c r="BK144" s="153">
        <f t="shared" si="9"/>
        <v>0</v>
      </c>
      <c r="BL144" s="14" t="s">
        <v>129</v>
      </c>
      <c r="BM144" s="152" t="s">
        <v>215</v>
      </c>
    </row>
    <row r="145" spans="1:65" s="2" customFormat="1" ht="16.5" customHeight="1">
      <c r="A145" s="29"/>
      <c r="B145" s="140"/>
      <c r="C145" s="154" t="s">
        <v>216</v>
      </c>
      <c r="D145" s="154" t="s">
        <v>185</v>
      </c>
      <c r="E145" s="155" t="s">
        <v>217</v>
      </c>
      <c r="F145" s="156" t="s">
        <v>218</v>
      </c>
      <c r="G145" s="157" t="s">
        <v>127</v>
      </c>
      <c r="H145" s="158">
        <v>16</v>
      </c>
      <c r="I145" s="159"/>
      <c r="J145" s="160">
        <f t="shared" si="0"/>
        <v>0</v>
      </c>
      <c r="K145" s="156" t="s">
        <v>128</v>
      </c>
      <c r="L145" s="161"/>
      <c r="M145" s="162" t="s">
        <v>1</v>
      </c>
      <c r="N145" s="163" t="s">
        <v>42</v>
      </c>
      <c r="O145" s="55"/>
      <c r="P145" s="150">
        <f t="shared" si="1"/>
        <v>0</v>
      </c>
      <c r="Q145" s="150">
        <v>1.50075</v>
      </c>
      <c r="R145" s="150">
        <f t="shared" si="2"/>
        <v>24.012</v>
      </c>
      <c r="S145" s="150">
        <v>0</v>
      </c>
      <c r="T145" s="151">
        <f t="shared" si="3"/>
        <v>0</v>
      </c>
      <c r="U145" s="29"/>
      <c r="V145" s="29"/>
      <c r="W145" s="29"/>
      <c r="X145" s="29"/>
      <c r="Y145" s="29"/>
      <c r="Z145" s="29"/>
      <c r="AA145" s="29"/>
      <c r="AB145" s="29"/>
      <c r="AC145" s="29"/>
      <c r="AD145" s="29"/>
      <c r="AE145" s="29"/>
      <c r="AR145" s="152" t="s">
        <v>153</v>
      </c>
      <c r="AT145" s="152" t="s">
        <v>185</v>
      </c>
      <c r="AU145" s="152" t="s">
        <v>87</v>
      </c>
      <c r="AY145" s="14" t="s">
        <v>121</v>
      </c>
      <c r="BE145" s="153">
        <f t="shared" si="4"/>
        <v>0</v>
      </c>
      <c r="BF145" s="153">
        <f t="shared" si="5"/>
        <v>0</v>
      </c>
      <c r="BG145" s="153">
        <f t="shared" si="6"/>
        <v>0</v>
      </c>
      <c r="BH145" s="153">
        <f t="shared" si="7"/>
        <v>0</v>
      </c>
      <c r="BI145" s="153">
        <f t="shared" si="8"/>
        <v>0</v>
      </c>
      <c r="BJ145" s="14" t="s">
        <v>85</v>
      </c>
      <c r="BK145" s="153">
        <f t="shared" si="9"/>
        <v>0</v>
      </c>
      <c r="BL145" s="14" t="s">
        <v>129</v>
      </c>
      <c r="BM145" s="152" t="s">
        <v>219</v>
      </c>
    </row>
    <row r="146" spans="1:65" s="2" customFormat="1" ht="16.5" customHeight="1">
      <c r="A146" s="29"/>
      <c r="B146" s="140"/>
      <c r="C146" s="154" t="s">
        <v>220</v>
      </c>
      <c r="D146" s="154" t="s">
        <v>185</v>
      </c>
      <c r="E146" s="155" t="s">
        <v>221</v>
      </c>
      <c r="F146" s="156" t="s">
        <v>222</v>
      </c>
      <c r="G146" s="157" t="s">
        <v>127</v>
      </c>
      <c r="H146" s="158">
        <v>132</v>
      </c>
      <c r="I146" s="159"/>
      <c r="J146" s="160">
        <f t="shared" si="0"/>
        <v>0</v>
      </c>
      <c r="K146" s="156" t="s">
        <v>128</v>
      </c>
      <c r="L146" s="161"/>
      <c r="M146" s="162" t="s">
        <v>1</v>
      </c>
      <c r="N146" s="163" t="s">
        <v>42</v>
      </c>
      <c r="O146" s="55"/>
      <c r="P146" s="150">
        <f t="shared" si="1"/>
        <v>0</v>
      </c>
      <c r="Q146" s="150">
        <v>1.1100000000000001E-3</v>
      </c>
      <c r="R146" s="150">
        <f t="shared" si="2"/>
        <v>0.14652000000000001</v>
      </c>
      <c r="S146" s="150">
        <v>0</v>
      </c>
      <c r="T146" s="151">
        <f t="shared" si="3"/>
        <v>0</v>
      </c>
      <c r="U146" s="29"/>
      <c r="V146" s="29"/>
      <c r="W146" s="29"/>
      <c r="X146" s="29"/>
      <c r="Y146" s="29"/>
      <c r="Z146" s="29"/>
      <c r="AA146" s="29"/>
      <c r="AB146" s="29"/>
      <c r="AC146" s="29"/>
      <c r="AD146" s="29"/>
      <c r="AE146" s="29"/>
      <c r="AR146" s="152" t="s">
        <v>153</v>
      </c>
      <c r="AT146" s="152" t="s">
        <v>185</v>
      </c>
      <c r="AU146" s="152" t="s">
        <v>87</v>
      </c>
      <c r="AY146" s="14" t="s">
        <v>121</v>
      </c>
      <c r="BE146" s="153">
        <f t="shared" si="4"/>
        <v>0</v>
      </c>
      <c r="BF146" s="153">
        <f t="shared" si="5"/>
        <v>0</v>
      </c>
      <c r="BG146" s="153">
        <f t="shared" si="6"/>
        <v>0</v>
      </c>
      <c r="BH146" s="153">
        <f t="shared" si="7"/>
        <v>0</v>
      </c>
      <c r="BI146" s="153">
        <f t="shared" si="8"/>
        <v>0</v>
      </c>
      <c r="BJ146" s="14" t="s">
        <v>85</v>
      </c>
      <c r="BK146" s="153">
        <f t="shared" si="9"/>
        <v>0</v>
      </c>
      <c r="BL146" s="14" t="s">
        <v>129</v>
      </c>
      <c r="BM146" s="152" t="s">
        <v>223</v>
      </c>
    </row>
    <row r="147" spans="1:65" s="2" customFormat="1" ht="16.5" customHeight="1">
      <c r="A147" s="29"/>
      <c r="B147" s="140"/>
      <c r="C147" s="154" t="s">
        <v>224</v>
      </c>
      <c r="D147" s="154" t="s">
        <v>185</v>
      </c>
      <c r="E147" s="155" t="s">
        <v>225</v>
      </c>
      <c r="F147" s="156" t="s">
        <v>226</v>
      </c>
      <c r="G147" s="157" t="s">
        <v>127</v>
      </c>
      <c r="H147" s="158">
        <v>264</v>
      </c>
      <c r="I147" s="159"/>
      <c r="J147" s="160">
        <f t="shared" si="0"/>
        <v>0</v>
      </c>
      <c r="K147" s="156" t="s">
        <v>128</v>
      </c>
      <c r="L147" s="161"/>
      <c r="M147" s="162" t="s">
        <v>1</v>
      </c>
      <c r="N147" s="163" t="s">
        <v>42</v>
      </c>
      <c r="O147" s="55"/>
      <c r="P147" s="150">
        <f t="shared" si="1"/>
        <v>0</v>
      </c>
      <c r="Q147" s="150">
        <v>5.1999999999999995E-4</v>
      </c>
      <c r="R147" s="150">
        <f t="shared" si="2"/>
        <v>0.13727999999999999</v>
      </c>
      <c r="S147" s="150">
        <v>0</v>
      </c>
      <c r="T147" s="151">
        <f t="shared" si="3"/>
        <v>0</v>
      </c>
      <c r="U147" s="29"/>
      <c r="V147" s="29"/>
      <c r="W147" s="29"/>
      <c r="X147" s="29"/>
      <c r="Y147" s="29"/>
      <c r="Z147" s="29"/>
      <c r="AA147" s="29"/>
      <c r="AB147" s="29"/>
      <c r="AC147" s="29"/>
      <c r="AD147" s="29"/>
      <c r="AE147" s="29"/>
      <c r="AR147" s="152" t="s">
        <v>153</v>
      </c>
      <c r="AT147" s="152" t="s">
        <v>185</v>
      </c>
      <c r="AU147" s="152" t="s">
        <v>87</v>
      </c>
      <c r="AY147" s="14" t="s">
        <v>121</v>
      </c>
      <c r="BE147" s="153">
        <f t="shared" si="4"/>
        <v>0</v>
      </c>
      <c r="BF147" s="153">
        <f t="shared" si="5"/>
        <v>0</v>
      </c>
      <c r="BG147" s="153">
        <f t="shared" si="6"/>
        <v>0</v>
      </c>
      <c r="BH147" s="153">
        <f t="shared" si="7"/>
        <v>0</v>
      </c>
      <c r="BI147" s="153">
        <f t="shared" si="8"/>
        <v>0</v>
      </c>
      <c r="BJ147" s="14" t="s">
        <v>85</v>
      </c>
      <c r="BK147" s="153">
        <f t="shared" si="9"/>
        <v>0</v>
      </c>
      <c r="BL147" s="14" t="s">
        <v>129</v>
      </c>
      <c r="BM147" s="152" t="s">
        <v>227</v>
      </c>
    </row>
    <row r="148" spans="1:65" s="2" customFormat="1" ht="16.5" customHeight="1">
      <c r="A148" s="29"/>
      <c r="B148" s="140"/>
      <c r="C148" s="154" t="s">
        <v>228</v>
      </c>
      <c r="D148" s="154" t="s">
        <v>185</v>
      </c>
      <c r="E148" s="155" t="s">
        <v>229</v>
      </c>
      <c r="F148" s="156" t="s">
        <v>230</v>
      </c>
      <c r="G148" s="157" t="s">
        <v>127</v>
      </c>
      <c r="H148" s="158">
        <v>264</v>
      </c>
      <c r="I148" s="159"/>
      <c r="J148" s="160">
        <f t="shared" si="0"/>
        <v>0</v>
      </c>
      <c r="K148" s="156" t="s">
        <v>128</v>
      </c>
      <c r="L148" s="161"/>
      <c r="M148" s="162" t="s">
        <v>1</v>
      </c>
      <c r="N148" s="163" t="s">
        <v>42</v>
      </c>
      <c r="O148" s="55"/>
      <c r="P148" s="150">
        <f t="shared" si="1"/>
        <v>0</v>
      </c>
      <c r="Q148" s="150">
        <v>9.0000000000000006E-5</v>
      </c>
      <c r="R148" s="150">
        <f t="shared" si="2"/>
        <v>2.376E-2</v>
      </c>
      <c r="S148" s="150">
        <v>0</v>
      </c>
      <c r="T148" s="151">
        <f t="shared" si="3"/>
        <v>0</v>
      </c>
      <c r="U148" s="29"/>
      <c r="V148" s="29"/>
      <c r="W148" s="29"/>
      <c r="X148" s="29"/>
      <c r="Y148" s="29"/>
      <c r="Z148" s="29"/>
      <c r="AA148" s="29"/>
      <c r="AB148" s="29"/>
      <c r="AC148" s="29"/>
      <c r="AD148" s="29"/>
      <c r="AE148" s="29"/>
      <c r="AR148" s="152" t="s">
        <v>153</v>
      </c>
      <c r="AT148" s="152" t="s">
        <v>185</v>
      </c>
      <c r="AU148" s="152" t="s">
        <v>87</v>
      </c>
      <c r="AY148" s="14" t="s">
        <v>121</v>
      </c>
      <c r="BE148" s="153">
        <f t="shared" si="4"/>
        <v>0</v>
      </c>
      <c r="BF148" s="153">
        <f t="shared" si="5"/>
        <v>0</v>
      </c>
      <c r="BG148" s="153">
        <f t="shared" si="6"/>
        <v>0</v>
      </c>
      <c r="BH148" s="153">
        <f t="shared" si="7"/>
        <v>0</v>
      </c>
      <c r="BI148" s="153">
        <f t="shared" si="8"/>
        <v>0</v>
      </c>
      <c r="BJ148" s="14" t="s">
        <v>85</v>
      </c>
      <c r="BK148" s="153">
        <f t="shared" si="9"/>
        <v>0</v>
      </c>
      <c r="BL148" s="14" t="s">
        <v>129</v>
      </c>
      <c r="BM148" s="152" t="s">
        <v>231</v>
      </c>
    </row>
    <row r="149" spans="1:65" s="2" customFormat="1" ht="16.5" customHeight="1">
      <c r="A149" s="29"/>
      <c r="B149" s="140"/>
      <c r="C149" s="154" t="s">
        <v>232</v>
      </c>
      <c r="D149" s="154" t="s">
        <v>185</v>
      </c>
      <c r="E149" s="155" t="s">
        <v>233</v>
      </c>
      <c r="F149" s="156" t="s">
        <v>234</v>
      </c>
      <c r="G149" s="157" t="s">
        <v>127</v>
      </c>
      <c r="H149" s="158">
        <v>66</v>
      </c>
      <c r="I149" s="159"/>
      <c r="J149" s="160">
        <f t="shared" si="0"/>
        <v>0</v>
      </c>
      <c r="K149" s="156" t="s">
        <v>128</v>
      </c>
      <c r="L149" s="161"/>
      <c r="M149" s="162" t="s">
        <v>1</v>
      </c>
      <c r="N149" s="163" t="s">
        <v>42</v>
      </c>
      <c r="O149" s="55"/>
      <c r="P149" s="150">
        <f t="shared" si="1"/>
        <v>0</v>
      </c>
      <c r="Q149" s="150">
        <v>8.9099999999999995E-3</v>
      </c>
      <c r="R149" s="150">
        <f t="shared" si="2"/>
        <v>0.58805999999999992</v>
      </c>
      <c r="S149" s="150">
        <v>0</v>
      </c>
      <c r="T149" s="151">
        <f t="shared" si="3"/>
        <v>0</v>
      </c>
      <c r="U149" s="29"/>
      <c r="V149" s="29"/>
      <c r="W149" s="29"/>
      <c r="X149" s="29"/>
      <c r="Y149" s="29"/>
      <c r="Z149" s="29"/>
      <c r="AA149" s="29"/>
      <c r="AB149" s="29"/>
      <c r="AC149" s="29"/>
      <c r="AD149" s="29"/>
      <c r="AE149" s="29"/>
      <c r="AR149" s="152" t="s">
        <v>153</v>
      </c>
      <c r="AT149" s="152" t="s">
        <v>185</v>
      </c>
      <c r="AU149" s="152" t="s">
        <v>87</v>
      </c>
      <c r="AY149" s="14" t="s">
        <v>121</v>
      </c>
      <c r="BE149" s="153">
        <f t="shared" si="4"/>
        <v>0</v>
      </c>
      <c r="BF149" s="153">
        <f t="shared" si="5"/>
        <v>0</v>
      </c>
      <c r="BG149" s="153">
        <f t="shared" si="6"/>
        <v>0</v>
      </c>
      <c r="BH149" s="153">
        <f t="shared" si="7"/>
        <v>0</v>
      </c>
      <c r="BI149" s="153">
        <f t="shared" si="8"/>
        <v>0</v>
      </c>
      <c r="BJ149" s="14" t="s">
        <v>85</v>
      </c>
      <c r="BK149" s="153">
        <f t="shared" si="9"/>
        <v>0</v>
      </c>
      <c r="BL149" s="14" t="s">
        <v>129</v>
      </c>
      <c r="BM149" s="152" t="s">
        <v>235</v>
      </c>
    </row>
    <row r="150" spans="1:65" s="2" customFormat="1" ht="16.5" customHeight="1">
      <c r="A150" s="29"/>
      <c r="B150" s="140"/>
      <c r="C150" s="154" t="s">
        <v>236</v>
      </c>
      <c r="D150" s="154" t="s">
        <v>185</v>
      </c>
      <c r="E150" s="155" t="s">
        <v>237</v>
      </c>
      <c r="F150" s="156" t="s">
        <v>238</v>
      </c>
      <c r="G150" s="157" t="s">
        <v>127</v>
      </c>
      <c r="H150" s="158">
        <v>66</v>
      </c>
      <c r="I150" s="159"/>
      <c r="J150" s="160">
        <f t="shared" si="0"/>
        <v>0</v>
      </c>
      <c r="K150" s="156" t="s">
        <v>128</v>
      </c>
      <c r="L150" s="161"/>
      <c r="M150" s="162" t="s">
        <v>1</v>
      </c>
      <c r="N150" s="163" t="s">
        <v>42</v>
      </c>
      <c r="O150" s="55"/>
      <c r="P150" s="150">
        <f t="shared" si="1"/>
        <v>0</v>
      </c>
      <c r="Q150" s="150">
        <v>2.1000000000000001E-4</v>
      </c>
      <c r="R150" s="150">
        <f t="shared" si="2"/>
        <v>1.3860000000000001E-2</v>
      </c>
      <c r="S150" s="150">
        <v>0</v>
      </c>
      <c r="T150" s="151">
        <f t="shared" si="3"/>
        <v>0</v>
      </c>
      <c r="U150" s="29"/>
      <c r="V150" s="29"/>
      <c r="W150" s="29"/>
      <c r="X150" s="29"/>
      <c r="Y150" s="29"/>
      <c r="Z150" s="29"/>
      <c r="AA150" s="29"/>
      <c r="AB150" s="29"/>
      <c r="AC150" s="29"/>
      <c r="AD150" s="29"/>
      <c r="AE150" s="29"/>
      <c r="AR150" s="152" t="s">
        <v>153</v>
      </c>
      <c r="AT150" s="152" t="s">
        <v>185</v>
      </c>
      <c r="AU150" s="152" t="s">
        <v>87</v>
      </c>
      <c r="AY150" s="14" t="s">
        <v>121</v>
      </c>
      <c r="BE150" s="153">
        <f t="shared" si="4"/>
        <v>0</v>
      </c>
      <c r="BF150" s="153">
        <f t="shared" si="5"/>
        <v>0</v>
      </c>
      <c r="BG150" s="153">
        <f t="shared" si="6"/>
        <v>0</v>
      </c>
      <c r="BH150" s="153">
        <f t="shared" si="7"/>
        <v>0</v>
      </c>
      <c r="BI150" s="153">
        <f t="shared" si="8"/>
        <v>0</v>
      </c>
      <c r="BJ150" s="14" t="s">
        <v>85</v>
      </c>
      <c r="BK150" s="153">
        <f t="shared" si="9"/>
        <v>0</v>
      </c>
      <c r="BL150" s="14" t="s">
        <v>129</v>
      </c>
      <c r="BM150" s="152" t="s">
        <v>239</v>
      </c>
    </row>
    <row r="151" spans="1:65" s="2" customFormat="1" ht="16.5" customHeight="1">
      <c r="A151" s="29"/>
      <c r="B151" s="140"/>
      <c r="C151" s="154" t="s">
        <v>240</v>
      </c>
      <c r="D151" s="154" t="s">
        <v>185</v>
      </c>
      <c r="E151" s="155" t="s">
        <v>241</v>
      </c>
      <c r="F151" s="156" t="s">
        <v>242</v>
      </c>
      <c r="G151" s="157" t="s">
        <v>127</v>
      </c>
      <c r="H151" s="158">
        <v>66</v>
      </c>
      <c r="I151" s="159"/>
      <c r="J151" s="160">
        <f t="shared" si="0"/>
        <v>0</v>
      </c>
      <c r="K151" s="156" t="s">
        <v>128</v>
      </c>
      <c r="L151" s="161"/>
      <c r="M151" s="162" t="s">
        <v>1</v>
      </c>
      <c r="N151" s="163" t="s">
        <v>42</v>
      </c>
      <c r="O151" s="55"/>
      <c r="P151" s="150">
        <f t="shared" si="1"/>
        <v>0</v>
      </c>
      <c r="Q151" s="150">
        <v>1.9000000000000001E-4</v>
      </c>
      <c r="R151" s="150">
        <f t="shared" si="2"/>
        <v>1.2540000000000001E-2</v>
      </c>
      <c r="S151" s="150">
        <v>0</v>
      </c>
      <c r="T151" s="151">
        <f t="shared" si="3"/>
        <v>0</v>
      </c>
      <c r="U151" s="29"/>
      <c r="V151" s="29"/>
      <c r="W151" s="29"/>
      <c r="X151" s="29"/>
      <c r="Y151" s="29"/>
      <c r="Z151" s="29"/>
      <c r="AA151" s="29"/>
      <c r="AB151" s="29"/>
      <c r="AC151" s="29"/>
      <c r="AD151" s="29"/>
      <c r="AE151" s="29"/>
      <c r="AR151" s="152" t="s">
        <v>153</v>
      </c>
      <c r="AT151" s="152" t="s">
        <v>185</v>
      </c>
      <c r="AU151" s="152" t="s">
        <v>87</v>
      </c>
      <c r="AY151" s="14" t="s">
        <v>121</v>
      </c>
      <c r="BE151" s="153">
        <f t="shared" si="4"/>
        <v>0</v>
      </c>
      <c r="BF151" s="153">
        <f t="shared" si="5"/>
        <v>0</v>
      </c>
      <c r="BG151" s="153">
        <f t="shared" si="6"/>
        <v>0</v>
      </c>
      <c r="BH151" s="153">
        <f t="shared" si="7"/>
        <v>0</v>
      </c>
      <c r="BI151" s="153">
        <f t="shared" si="8"/>
        <v>0</v>
      </c>
      <c r="BJ151" s="14" t="s">
        <v>85</v>
      </c>
      <c r="BK151" s="153">
        <f t="shared" si="9"/>
        <v>0</v>
      </c>
      <c r="BL151" s="14" t="s">
        <v>129</v>
      </c>
      <c r="BM151" s="152" t="s">
        <v>243</v>
      </c>
    </row>
    <row r="152" spans="1:65" s="2" customFormat="1" ht="48">
      <c r="A152" s="29"/>
      <c r="B152" s="140"/>
      <c r="C152" s="141" t="s">
        <v>244</v>
      </c>
      <c r="D152" s="141" t="s">
        <v>124</v>
      </c>
      <c r="E152" s="142" t="s">
        <v>245</v>
      </c>
      <c r="F152" s="143" t="s">
        <v>246</v>
      </c>
      <c r="G152" s="144" t="s">
        <v>161</v>
      </c>
      <c r="H152" s="145">
        <v>66.459999999999994</v>
      </c>
      <c r="I152" s="146"/>
      <c r="J152" s="147">
        <f t="shared" si="0"/>
        <v>0</v>
      </c>
      <c r="K152" s="143" t="s">
        <v>128</v>
      </c>
      <c r="L152" s="30"/>
      <c r="M152" s="148" t="s">
        <v>1</v>
      </c>
      <c r="N152" s="149" t="s">
        <v>42</v>
      </c>
      <c r="O152" s="55"/>
      <c r="P152" s="150">
        <f t="shared" si="1"/>
        <v>0</v>
      </c>
      <c r="Q152" s="150">
        <v>0</v>
      </c>
      <c r="R152" s="150">
        <f t="shared" si="2"/>
        <v>0</v>
      </c>
      <c r="S152" s="150">
        <v>0</v>
      </c>
      <c r="T152" s="151">
        <f t="shared" si="3"/>
        <v>0</v>
      </c>
      <c r="U152" s="29"/>
      <c r="V152" s="29"/>
      <c r="W152" s="29"/>
      <c r="X152" s="29"/>
      <c r="Y152" s="29"/>
      <c r="Z152" s="29"/>
      <c r="AA152" s="29"/>
      <c r="AB152" s="29"/>
      <c r="AC152" s="29"/>
      <c r="AD152" s="29"/>
      <c r="AE152" s="29"/>
      <c r="AR152" s="152" t="s">
        <v>129</v>
      </c>
      <c r="AT152" s="152" t="s">
        <v>124</v>
      </c>
      <c r="AU152" s="152" t="s">
        <v>87</v>
      </c>
      <c r="AY152" s="14" t="s">
        <v>121</v>
      </c>
      <c r="BE152" s="153">
        <f t="shared" si="4"/>
        <v>0</v>
      </c>
      <c r="BF152" s="153">
        <f t="shared" si="5"/>
        <v>0</v>
      </c>
      <c r="BG152" s="153">
        <f t="shared" si="6"/>
        <v>0</v>
      </c>
      <c r="BH152" s="153">
        <f t="shared" si="7"/>
        <v>0</v>
      </c>
      <c r="BI152" s="153">
        <f t="shared" si="8"/>
        <v>0</v>
      </c>
      <c r="BJ152" s="14" t="s">
        <v>85</v>
      </c>
      <c r="BK152" s="153">
        <f t="shared" si="9"/>
        <v>0</v>
      </c>
      <c r="BL152" s="14" t="s">
        <v>129</v>
      </c>
      <c r="BM152" s="152" t="s">
        <v>247</v>
      </c>
    </row>
    <row r="153" spans="1:65" s="2" customFormat="1" ht="44.25" customHeight="1">
      <c r="A153" s="29"/>
      <c r="B153" s="140"/>
      <c r="C153" s="141" t="s">
        <v>248</v>
      </c>
      <c r="D153" s="141" t="s">
        <v>124</v>
      </c>
      <c r="E153" s="142" t="s">
        <v>249</v>
      </c>
      <c r="F153" s="143" t="s">
        <v>250</v>
      </c>
      <c r="G153" s="144" t="s">
        <v>127</v>
      </c>
      <c r="H153" s="145">
        <v>2</v>
      </c>
      <c r="I153" s="146"/>
      <c r="J153" s="147">
        <f t="shared" si="0"/>
        <v>0</v>
      </c>
      <c r="K153" s="143" t="s">
        <v>128</v>
      </c>
      <c r="L153" s="30"/>
      <c r="M153" s="148" t="s">
        <v>1</v>
      </c>
      <c r="N153" s="149" t="s">
        <v>42</v>
      </c>
      <c r="O153" s="55"/>
      <c r="P153" s="150">
        <f t="shared" si="1"/>
        <v>0</v>
      </c>
      <c r="Q153" s="150">
        <v>0</v>
      </c>
      <c r="R153" s="150">
        <f t="shared" si="2"/>
        <v>0</v>
      </c>
      <c r="S153" s="150">
        <v>0</v>
      </c>
      <c r="T153" s="151">
        <f t="shared" si="3"/>
        <v>0</v>
      </c>
      <c r="U153" s="29"/>
      <c r="V153" s="29"/>
      <c r="W153" s="29"/>
      <c r="X153" s="29"/>
      <c r="Y153" s="29"/>
      <c r="Z153" s="29"/>
      <c r="AA153" s="29"/>
      <c r="AB153" s="29"/>
      <c r="AC153" s="29"/>
      <c r="AD153" s="29"/>
      <c r="AE153" s="29"/>
      <c r="AR153" s="152" t="s">
        <v>129</v>
      </c>
      <c r="AT153" s="152" t="s">
        <v>124</v>
      </c>
      <c r="AU153" s="152" t="s">
        <v>87</v>
      </c>
      <c r="AY153" s="14" t="s">
        <v>121</v>
      </c>
      <c r="BE153" s="153">
        <f t="shared" si="4"/>
        <v>0</v>
      </c>
      <c r="BF153" s="153">
        <f t="shared" si="5"/>
        <v>0</v>
      </c>
      <c r="BG153" s="153">
        <f t="shared" si="6"/>
        <v>0</v>
      </c>
      <c r="BH153" s="153">
        <f t="shared" si="7"/>
        <v>0</v>
      </c>
      <c r="BI153" s="153">
        <f t="shared" si="8"/>
        <v>0</v>
      </c>
      <c r="BJ153" s="14" t="s">
        <v>85</v>
      </c>
      <c r="BK153" s="153">
        <f t="shared" si="9"/>
        <v>0</v>
      </c>
      <c r="BL153" s="14" t="s">
        <v>129</v>
      </c>
      <c r="BM153" s="152" t="s">
        <v>251</v>
      </c>
    </row>
    <row r="154" spans="1:65" s="2" customFormat="1" ht="24">
      <c r="A154" s="29"/>
      <c r="B154" s="140"/>
      <c r="C154" s="154" t="s">
        <v>252</v>
      </c>
      <c r="D154" s="154" t="s">
        <v>185</v>
      </c>
      <c r="E154" s="155" t="s">
        <v>253</v>
      </c>
      <c r="F154" s="213" t="s">
        <v>607</v>
      </c>
      <c r="G154" s="157" t="s">
        <v>127</v>
      </c>
      <c r="H154" s="158">
        <v>1</v>
      </c>
      <c r="I154" s="159">
        <v>4249300</v>
      </c>
      <c r="J154" s="160">
        <f t="shared" si="0"/>
        <v>4249300</v>
      </c>
      <c r="K154" s="156" t="s">
        <v>128</v>
      </c>
      <c r="L154" s="161"/>
      <c r="M154" s="162" t="s">
        <v>1</v>
      </c>
      <c r="N154" s="163" t="s">
        <v>42</v>
      </c>
      <c r="O154" s="55"/>
      <c r="P154" s="150">
        <f t="shared" si="1"/>
        <v>0</v>
      </c>
      <c r="Q154" s="150">
        <v>28.888000000000002</v>
      </c>
      <c r="R154" s="150">
        <f t="shared" si="2"/>
        <v>28.888000000000002</v>
      </c>
      <c r="S154" s="150">
        <v>0</v>
      </c>
      <c r="T154" s="151">
        <f t="shared" si="3"/>
        <v>0</v>
      </c>
      <c r="U154" s="29"/>
      <c r="V154" s="29"/>
      <c r="W154" s="29"/>
      <c r="X154" s="29"/>
      <c r="Y154" s="29"/>
      <c r="Z154" s="29"/>
      <c r="AA154" s="29"/>
      <c r="AB154" s="29"/>
      <c r="AC154" s="29"/>
      <c r="AD154" s="29"/>
      <c r="AE154" s="29"/>
      <c r="AR154" s="152" t="s">
        <v>153</v>
      </c>
      <c r="AT154" s="152" t="s">
        <v>185</v>
      </c>
      <c r="AU154" s="152" t="s">
        <v>87</v>
      </c>
      <c r="AY154" s="14" t="s">
        <v>121</v>
      </c>
      <c r="BE154" s="153">
        <f t="shared" si="4"/>
        <v>4249300</v>
      </c>
      <c r="BF154" s="153">
        <f t="shared" si="5"/>
        <v>0</v>
      </c>
      <c r="BG154" s="153">
        <f t="shared" si="6"/>
        <v>0</v>
      </c>
      <c r="BH154" s="153">
        <f t="shared" si="7"/>
        <v>0</v>
      </c>
      <c r="BI154" s="153">
        <f t="shared" si="8"/>
        <v>0</v>
      </c>
      <c r="BJ154" s="14" t="s">
        <v>85</v>
      </c>
      <c r="BK154" s="153">
        <f t="shared" si="9"/>
        <v>4249300</v>
      </c>
      <c r="BL154" s="14" t="s">
        <v>129</v>
      </c>
      <c r="BM154" s="152" t="s">
        <v>254</v>
      </c>
    </row>
    <row r="155" spans="1:65" s="2" customFormat="1" ht="24">
      <c r="A155" s="29"/>
      <c r="B155" s="140"/>
      <c r="C155" s="154" t="s">
        <v>255</v>
      </c>
      <c r="D155" s="154" t="s">
        <v>185</v>
      </c>
      <c r="E155" s="155" t="s">
        <v>256</v>
      </c>
      <c r="F155" s="213" t="s">
        <v>608</v>
      </c>
      <c r="G155" s="157" t="s">
        <v>127</v>
      </c>
      <c r="H155" s="158">
        <v>1</v>
      </c>
      <c r="I155" s="159">
        <v>1926500</v>
      </c>
      <c r="J155" s="160">
        <f t="shared" ref="J155:J186" si="10">ROUND(I155*H155,2)</f>
        <v>1926500</v>
      </c>
      <c r="K155" s="156" t="s">
        <v>128</v>
      </c>
      <c r="L155" s="161"/>
      <c r="M155" s="162" t="s">
        <v>1</v>
      </c>
      <c r="N155" s="163" t="s">
        <v>42</v>
      </c>
      <c r="O155" s="55"/>
      <c r="P155" s="150">
        <f t="shared" ref="P155:P186" si="11">O155*H155</f>
        <v>0</v>
      </c>
      <c r="Q155" s="150">
        <v>16.756</v>
      </c>
      <c r="R155" s="150">
        <f t="shared" ref="R155:R186" si="12">Q155*H155</f>
        <v>16.756</v>
      </c>
      <c r="S155" s="150">
        <v>0</v>
      </c>
      <c r="T155" s="151">
        <f t="shared" ref="T155:T186" si="13">S155*H155</f>
        <v>0</v>
      </c>
      <c r="U155" s="29"/>
      <c r="V155" s="29"/>
      <c r="W155" s="29"/>
      <c r="X155" s="29"/>
      <c r="Y155" s="29"/>
      <c r="Z155" s="29"/>
      <c r="AA155" s="29"/>
      <c r="AB155" s="29"/>
      <c r="AC155" s="29"/>
      <c r="AD155" s="29"/>
      <c r="AE155" s="29"/>
      <c r="AR155" s="152" t="s">
        <v>153</v>
      </c>
      <c r="AT155" s="152" t="s">
        <v>185</v>
      </c>
      <c r="AU155" s="152" t="s">
        <v>87</v>
      </c>
      <c r="AY155" s="14" t="s">
        <v>121</v>
      </c>
      <c r="BE155" s="153">
        <f t="shared" ref="BE155:BE189" si="14">IF(N155="základní",J155,0)</f>
        <v>1926500</v>
      </c>
      <c r="BF155" s="153">
        <f t="shared" ref="BF155:BF189" si="15">IF(N155="snížená",J155,0)</f>
        <v>0</v>
      </c>
      <c r="BG155" s="153">
        <f t="shared" ref="BG155:BG189" si="16">IF(N155="zákl. přenesená",J155,0)</f>
        <v>0</v>
      </c>
      <c r="BH155" s="153">
        <f t="shared" ref="BH155:BH189" si="17">IF(N155="sníž. přenesená",J155,0)</f>
        <v>0</v>
      </c>
      <c r="BI155" s="153">
        <f t="shared" ref="BI155:BI189" si="18">IF(N155="nulová",J155,0)</f>
        <v>0</v>
      </c>
      <c r="BJ155" s="14" t="s">
        <v>85</v>
      </c>
      <c r="BK155" s="153">
        <f t="shared" ref="BK155:BK189" si="19">ROUND(I155*H155,2)</f>
        <v>1926500</v>
      </c>
      <c r="BL155" s="14" t="s">
        <v>129</v>
      </c>
      <c r="BM155" s="152" t="s">
        <v>257</v>
      </c>
    </row>
    <row r="156" spans="1:65" s="2" customFormat="1" ht="24">
      <c r="A156" s="29"/>
      <c r="B156" s="140"/>
      <c r="C156" s="154" t="s">
        <v>258</v>
      </c>
      <c r="D156" s="154" t="s">
        <v>185</v>
      </c>
      <c r="E156" s="155" t="s">
        <v>256</v>
      </c>
      <c r="F156" s="213" t="s">
        <v>608</v>
      </c>
      <c r="G156" s="157" t="s">
        <v>127</v>
      </c>
      <c r="H156" s="158">
        <v>1</v>
      </c>
      <c r="I156" s="159">
        <v>1956900</v>
      </c>
      <c r="J156" s="160">
        <f t="shared" si="10"/>
        <v>1956900</v>
      </c>
      <c r="K156" s="156" t="s">
        <v>128</v>
      </c>
      <c r="L156" s="161"/>
      <c r="M156" s="162" t="s">
        <v>1</v>
      </c>
      <c r="N156" s="163" t="s">
        <v>42</v>
      </c>
      <c r="O156" s="55"/>
      <c r="P156" s="150">
        <f t="shared" si="11"/>
        <v>0</v>
      </c>
      <c r="Q156" s="150">
        <v>16.756</v>
      </c>
      <c r="R156" s="150">
        <f t="shared" si="12"/>
        <v>16.756</v>
      </c>
      <c r="S156" s="150">
        <v>0</v>
      </c>
      <c r="T156" s="151">
        <f t="shared" si="13"/>
        <v>0</v>
      </c>
      <c r="U156" s="29"/>
      <c r="V156" s="29"/>
      <c r="W156" s="29"/>
      <c r="X156" s="29"/>
      <c r="Y156" s="29"/>
      <c r="Z156" s="29"/>
      <c r="AA156" s="29"/>
      <c r="AB156" s="29"/>
      <c r="AC156" s="29"/>
      <c r="AD156" s="29"/>
      <c r="AE156" s="29"/>
      <c r="AR156" s="152" t="s">
        <v>153</v>
      </c>
      <c r="AT156" s="152" t="s">
        <v>185</v>
      </c>
      <c r="AU156" s="152" t="s">
        <v>87</v>
      </c>
      <c r="AY156" s="14" t="s">
        <v>121</v>
      </c>
      <c r="BE156" s="153">
        <f t="shared" si="14"/>
        <v>1956900</v>
      </c>
      <c r="BF156" s="153">
        <f t="shared" si="15"/>
        <v>0</v>
      </c>
      <c r="BG156" s="153">
        <f t="shared" si="16"/>
        <v>0</v>
      </c>
      <c r="BH156" s="153">
        <f t="shared" si="17"/>
        <v>0</v>
      </c>
      <c r="BI156" s="153">
        <f t="shared" si="18"/>
        <v>0</v>
      </c>
      <c r="BJ156" s="14" t="s">
        <v>85</v>
      </c>
      <c r="BK156" s="153">
        <f t="shared" si="19"/>
        <v>1956900</v>
      </c>
      <c r="BL156" s="14" t="s">
        <v>129</v>
      </c>
      <c r="BM156" s="152" t="s">
        <v>259</v>
      </c>
    </row>
    <row r="157" spans="1:65" s="2" customFormat="1" ht="36">
      <c r="A157" s="29"/>
      <c r="B157" s="140"/>
      <c r="C157" s="141" t="s">
        <v>260</v>
      </c>
      <c r="D157" s="141" t="s">
        <v>124</v>
      </c>
      <c r="E157" s="142" t="s">
        <v>261</v>
      </c>
      <c r="F157" s="143" t="s">
        <v>262</v>
      </c>
      <c r="G157" s="144" t="s">
        <v>127</v>
      </c>
      <c r="H157" s="145">
        <v>5</v>
      </c>
      <c r="I157" s="146"/>
      <c r="J157" s="147">
        <f t="shared" si="10"/>
        <v>0</v>
      </c>
      <c r="K157" s="143" t="s">
        <v>128</v>
      </c>
      <c r="L157" s="30"/>
      <c r="M157" s="148" t="s">
        <v>1</v>
      </c>
      <c r="N157" s="149" t="s">
        <v>42</v>
      </c>
      <c r="O157" s="55"/>
      <c r="P157" s="150">
        <f t="shared" si="11"/>
        <v>0</v>
      </c>
      <c r="Q157" s="150">
        <v>0</v>
      </c>
      <c r="R157" s="150">
        <f t="shared" si="12"/>
        <v>0</v>
      </c>
      <c r="S157" s="150">
        <v>0</v>
      </c>
      <c r="T157" s="151">
        <f t="shared" si="13"/>
        <v>0</v>
      </c>
      <c r="U157" s="29"/>
      <c r="V157" s="29"/>
      <c r="W157" s="29"/>
      <c r="X157" s="29"/>
      <c r="Y157" s="29"/>
      <c r="Z157" s="29"/>
      <c r="AA157" s="29"/>
      <c r="AB157" s="29"/>
      <c r="AC157" s="29"/>
      <c r="AD157" s="29"/>
      <c r="AE157" s="29"/>
      <c r="AR157" s="152" t="s">
        <v>129</v>
      </c>
      <c r="AT157" s="152" t="s">
        <v>124</v>
      </c>
      <c r="AU157" s="152" t="s">
        <v>87</v>
      </c>
      <c r="AY157" s="14" t="s">
        <v>121</v>
      </c>
      <c r="BE157" s="153">
        <f t="shared" si="14"/>
        <v>0</v>
      </c>
      <c r="BF157" s="153">
        <f t="shared" si="15"/>
        <v>0</v>
      </c>
      <c r="BG157" s="153">
        <f t="shared" si="16"/>
        <v>0</v>
      </c>
      <c r="BH157" s="153">
        <f t="shared" si="17"/>
        <v>0</v>
      </c>
      <c r="BI157" s="153">
        <f t="shared" si="18"/>
        <v>0</v>
      </c>
      <c r="BJ157" s="14" t="s">
        <v>85</v>
      </c>
      <c r="BK157" s="153">
        <f t="shared" si="19"/>
        <v>0</v>
      </c>
      <c r="BL157" s="14" t="s">
        <v>129</v>
      </c>
      <c r="BM157" s="152" t="s">
        <v>263</v>
      </c>
    </row>
    <row r="158" spans="1:65" s="2" customFormat="1" ht="16.5" customHeight="1">
      <c r="A158" s="29"/>
      <c r="B158" s="140"/>
      <c r="C158" s="154" t="s">
        <v>264</v>
      </c>
      <c r="D158" s="154" t="s">
        <v>185</v>
      </c>
      <c r="E158" s="155" t="s">
        <v>265</v>
      </c>
      <c r="F158" s="156" t="s">
        <v>266</v>
      </c>
      <c r="G158" s="157" t="s">
        <v>127</v>
      </c>
      <c r="H158" s="158">
        <v>5</v>
      </c>
      <c r="I158" s="159"/>
      <c r="J158" s="160">
        <f t="shared" si="10"/>
        <v>0</v>
      </c>
      <c r="K158" s="156" t="s">
        <v>128</v>
      </c>
      <c r="L158" s="161"/>
      <c r="M158" s="162" t="s">
        <v>1</v>
      </c>
      <c r="N158" s="163" t="s">
        <v>42</v>
      </c>
      <c r="O158" s="55"/>
      <c r="P158" s="150">
        <f t="shared" si="11"/>
        <v>0</v>
      </c>
      <c r="Q158" s="150">
        <v>0</v>
      </c>
      <c r="R158" s="150">
        <f t="shared" si="12"/>
        <v>0</v>
      </c>
      <c r="S158" s="150">
        <v>0</v>
      </c>
      <c r="T158" s="151">
        <f t="shared" si="13"/>
        <v>0</v>
      </c>
      <c r="U158" s="29"/>
      <c r="V158" s="29"/>
      <c r="W158" s="29"/>
      <c r="X158" s="29"/>
      <c r="Y158" s="29"/>
      <c r="Z158" s="29"/>
      <c r="AA158" s="29"/>
      <c r="AB158" s="29"/>
      <c r="AC158" s="29"/>
      <c r="AD158" s="29"/>
      <c r="AE158" s="29"/>
      <c r="AR158" s="152" t="s">
        <v>153</v>
      </c>
      <c r="AT158" s="152" t="s">
        <v>185</v>
      </c>
      <c r="AU158" s="152" t="s">
        <v>87</v>
      </c>
      <c r="AY158" s="14" t="s">
        <v>121</v>
      </c>
      <c r="BE158" s="153">
        <f t="shared" si="14"/>
        <v>0</v>
      </c>
      <c r="BF158" s="153">
        <f t="shared" si="15"/>
        <v>0</v>
      </c>
      <c r="BG158" s="153">
        <f t="shared" si="16"/>
        <v>0</v>
      </c>
      <c r="BH158" s="153">
        <f t="shared" si="17"/>
        <v>0</v>
      </c>
      <c r="BI158" s="153">
        <f t="shared" si="18"/>
        <v>0</v>
      </c>
      <c r="BJ158" s="14" t="s">
        <v>85</v>
      </c>
      <c r="BK158" s="153">
        <f t="shared" si="19"/>
        <v>0</v>
      </c>
      <c r="BL158" s="14" t="s">
        <v>129</v>
      </c>
      <c r="BM158" s="152" t="s">
        <v>267</v>
      </c>
    </row>
    <row r="159" spans="1:65" s="2" customFormat="1" ht="16.5" customHeight="1">
      <c r="A159" s="29"/>
      <c r="B159" s="140"/>
      <c r="C159" s="154" t="s">
        <v>268</v>
      </c>
      <c r="D159" s="154" t="s">
        <v>185</v>
      </c>
      <c r="E159" s="155" t="s">
        <v>269</v>
      </c>
      <c r="F159" s="156" t="s">
        <v>270</v>
      </c>
      <c r="G159" s="157" t="s">
        <v>127</v>
      </c>
      <c r="H159" s="158">
        <v>5</v>
      </c>
      <c r="I159" s="159"/>
      <c r="J159" s="160">
        <f t="shared" si="10"/>
        <v>0</v>
      </c>
      <c r="K159" s="156" t="s">
        <v>128</v>
      </c>
      <c r="L159" s="161"/>
      <c r="M159" s="162" t="s">
        <v>1</v>
      </c>
      <c r="N159" s="163" t="s">
        <v>42</v>
      </c>
      <c r="O159" s="55"/>
      <c r="P159" s="150">
        <f t="shared" si="11"/>
        <v>0</v>
      </c>
      <c r="Q159" s="150">
        <v>0</v>
      </c>
      <c r="R159" s="150">
        <f t="shared" si="12"/>
        <v>0</v>
      </c>
      <c r="S159" s="150">
        <v>0</v>
      </c>
      <c r="T159" s="151">
        <f t="shared" si="13"/>
        <v>0</v>
      </c>
      <c r="U159" s="29"/>
      <c r="V159" s="29"/>
      <c r="W159" s="29"/>
      <c r="X159" s="29"/>
      <c r="Y159" s="29"/>
      <c r="Z159" s="29"/>
      <c r="AA159" s="29"/>
      <c r="AB159" s="29"/>
      <c r="AC159" s="29"/>
      <c r="AD159" s="29"/>
      <c r="AE159" s="29"/>
      <c r="AR159" s="152" t="s">
        <v>153</v>
      </c>
      <c r="AT159" s="152" t="s">
        <v>185</v>
      </c>
      <c r="AU159" s="152" t="s">
        <v>87</v>
      </c>
      <c r="AY159" s="14" t="s">
        <v>121</v>
      </c>
      <c r="BE159" s="153">
        <f t="shared" si="14"/>
        <v>0</v>
      </c>
      <c r="BF159" s="153">
        <f t="shared" si="15"/>
        <v>0</v>
      </c>
      <c r="BG159" s="153">
        <f t="shared" si="16"/>
        <v>0</v>
      </c>
      <c r="BH159" s="153">
        <f t="shared" si="17"/>
        <v>0</v>
      </c>
      <c r="BI159" s="153">
        <f t="shared" si="18"/>
        <v>0</v>
      </c>
      <c r="BJ159" s="14" t="s">
        <v>85</v>
      </c>
      <c r="BK159" s="153">
        <f t="shared" si="19"/>
        <v>0</v>
      </c>
      <c r="BL159" s="14" t="s">
        <v>129</v>
      </c>
      <c r="BM159" s="152" t="s">
        <v>271</v>
      </c>
    </row>
    <row r="160" spans="1:65" s="2" customFormat="1" ht="33" customHeight="1">
      <c r="A160" s="29"/>
      <c r="B160" s="140"/>
      <c r="C160" s="141" t="s">
        <v>272</v>
      </c>
      <c r="D160" s="141" t="s">
        <v>124</v>
      </c>
      <c r="E160" s="142" t="s">
        <v>273</v>
      </c>
      <c r="F160" s="143" t="s">
        <v>274</v>
      </c>
      <c r="G160" s="144" t="s">
        <v>161</v>
      </c>
      <c r="H160" s="145">
        <v>6</v>
      </c>
      <c r="I160" s="146"/>
      <c r="J160" s="147">
        <f t="shared" si="10"/>
        <v>0</v>
      </c>
      <c r="K160" s="143" t="s">
        <v>128</v>
      </c>
      <c r="L160" s="30"/>
      <c r="M160" s="148" t="s">
        <v>1</v>
      </c>
      <c r="N160" s="149" t="s">
        <v>42</v>
      </c>
      <c r="O160" s="55"/>
      <c r="P160" s="150">
        <f t="shared" si="11"/>
        <v>0</v>
      </c>
      <c r="Q160" s="150">
        <v>0</v>
      </c>
      <c r="R160" s="150">
        <f t="shared" si="12"/>
        <v>0</v>
      </c>
      <c r="S160" s="150">
        <v>0</v>
      </c>
      <c r="T160" s="151">
        <f t="shared" si="13"/>
        <v>0</v>
      </c>
      <c r="U160" s="29"/>
      <c r="V160" s="29"/>
      <c r="W160" s="29"/>
      <c r="X160" s="29"/>
      <c r="Y160" s="29"/>
      <c r="Z160" s="29"/>
      <c r="AA160" s="29"/>
      <c r="AB160" s="29"/>
      <c r="AC160" s="29"/>
      <c r="AD160" s="29"/>
      <c r="AE160" s="29"/>
      <c r="AR160" s="152" t="s">
        <v>129</v>
      </c>
      <c r="AT160" s="152" t="s">
        <v>124</v>
      </c>
      <c r="AU160" s="152" t="s">
        <v>87</v>
      </c>
      <c r="AY160" s="14" t="s">
        <v>121</v>
      </c>
      <c r="BE160" s="153">
        <f t="shared" si="14"/>
        <v>0</v>
      </c>
      <c r="BF160" s="153">
        <f t="shared" si="15"/>
        <v>0</v>
      </c>
      <c r="BG160" s="153">
        <f t="shared" si="16"/>
        <v>0</v>
      </c>
      <c r="BH160" s="153">
        <f t="shared" si="17"/>
        <v>0</v>
      </c>
      <c r="BI160" s="153">
        <f t="shared" si="18"/>
        <v>0</v>
      </c>
      <c r="BJ160" s="14" t="s">
        <v>85</v>
      </c>
      <c r="BK160" s="153">
        <f t="shared" si="19"/>
        <v>0</v>
      </c>
      <c r="BL160" s="14" t="s">
        <v>129</v>
      </c>
      <c r="BM160" s="152" t="s">
        <v>275</v>
      </c>
    </row>
    <row r="161" spans="1:65" s="2" customFormat="1" ht="66.75" customHeight="1">
      <c r="A161" s="29"/>
      <c r="B161" s="140"/>
      <c r="C161" s="141" t="s">
        <v>276</v>
      </c>
      <c r="D161" s="141" t="s">
        <v>124</v>
      </c>
      <c r="E161" s="142" t="s">
        <v>277</v>
      </c>
      <c r="F161" s="143" t="s">
        <v>278</v>
      </c>
      <c r="G161" s="144" t="s">
        <v>156</v>
      </c>
      <c r="H161" s="145">
        <v>0.04</v>
      </c>
      <c r="I161" s="146"/>
      <c r="J161" s="147">
        <f t="shared" si="10"/>
        <v>0</v>
      </c>
      <c r="K161" s="143" t="s">
        <v>128</v>
      </c>
      <c r="L161" s="30"/>
      <c r="M161" s="148" t="s">
        <v>1</v>
      </c>
      <c r="N161" s="149" t="s">
        <v>42</v>
      </c>
      <c r="O161" s="55"/>
      <c r="P161" s="150">
        <f t="shared" si="11"/>
        <v>0</v>
      </c>
      <c r="Q161" s="150">
        <v>0</v>
      </c>
      <c r="R161" s="150">
        <f t="shared" si="12"/>
        <v>0</v>
      </c>
      <c r="S161" s="150">
        <v>0</v>
      </c>
      <c r="T161" s="151">
        <f t="shared" si="13"/>
        <v>0</v>
      </c>
      <c r="U161" s="29"/>
      <c r="V161" s="29"/>
      <c r="W161" s="29"/>
      <c r="X161" s="29"/>
      <c r="Y161" s="29"/>
      <c r="Z161" s="29"/>
      <c r="AA161" s="29"/>
      <c r="AB161" s="29"/>
      <c r="AC161" s="29"/>
      <c r="AD161" s="29"/>
      <c r="AE161" s="29"/>
      <c r="AR161" s="152" t="s">
        <v>129</v>
      </c>
      <c r="AT161" s="152" t="s">
        <v>124</v>
      </c>
      <c r="AU161" s="152" t="s">
        <v>87</v>
      </c>
      <c r="AY161" s="14" t="s">
        <v>121</v>
      </c>
      <c r="BE161" s="153">
        <f t="shared" si="14"/>
        <v>0</v>
      </c>
      <c r="BF161" s="153">
        <f t="shared" si="15"/>
        <v>0</v>
      </c>
      <c r="BG161" s="153">
        <f t="shared" si="16"/>
        <v>0</v>
      </c>
      <c r="BH161" s="153">
        <f t="shared" si="17"/>
        <v>0</v>
      </c>
      <c r="BI161" s="153">
        <f t="shared" si="18"/>
        <v>0</v>
      </c>
      <c r="BJ161" s="14" t="s">
        <v>85</v>
      </c>
      <c r="BK161" s="153">
        <f t="shared" si="19"/>
        <v>0</v>
      </c>
      <c r="BL161" s="14" t="s">
        <v>129</v>
      </c>
      <c r="BM161" s="152" t="s">
        <v>279</v>
      </c>
    </row>
    <row r="162" spans="1:65" s="2" customFormat="1" ht="66.75" customHeight="1">
      <c r="A162" s="29"/>
      <c r="B162" s="140"/>
      <c r="C162" s="141" t="s">
        <v>280</v>
      </c>
      <c r="D162" s="141" t="s">
        <v>124</v>
      </c>
      <c r="E162" s="142" t="s">
        <v>281</v>
      </c>
      <c r="F162" s="143" t="s">
        <v>282</v>
      </c>
      <c r="G162" s="144" t="s">
        <v>156</v>
      </c>
      <c r="H162" s="145">
        <v>0.46800000000000003</v>
      </c>
      <c r="I162" s="146"/>
      <c r="J162" s="147">
        <f t="shared" si="10"/>
        <v>0</v>
      </c>
      <c r="K162" s="143" t="s">
        <v>128</v>
      </c>
      <c r="L162" s="30"/>
      <c r="M162" s="148" t="s">
        <v>1</v>
      </c>
      <c r="N162" s="149" t="s">
        <v>42</v>
      </c>
      <c r="O162" s="55"/>
      <c r="P162" s="150">
        <f t="shared" si="11"/>
        <v>0</v>
      </c>
      <c r="Q162" s="150">
        <v>0</v>
      </c>
      <c r="R162" s="150">
        <f t="shared" si="12"/>
        <v>0</v>
      </c>
      <c r="S162" s="150">
        <v>0</v>
      </c>
      <c r="T162" s="151">
        <f t="shared" si="13"/>
        <v>0</v>
      </c>
      <c r="U162" s="29"/>
      <c r="V162" s="29"/>
      <c r="W162" s="29"/>
      <c r="X162" s="29"/>
      <c r="Y162" s="29"/>
      <c r="Z162" s="29"/>
      <c r="AA162" s="29"/>
      <c r="AB162" s="29"/>
      <c r="AC162" s="29"/>
      <c r="AD162" s="29"/>
      <c r="AE162" s="29"/>
      <c r="AR162" s="152" t="s">
        <v>129</v>
      </c>
      <c r="AT162" s="152" t="s">
        <v>124</v>
      </c>
      <c r="AU162" s="152" t="s">
        <v>87</v>
      </c>
      <c r="AY162" s="14" t="s">
        <v>121</v>
      </c>
      <c r="BE162" s="153">
        <f t="shared" si="14"/>
        <v>0</v>
      </c>
      <c r="BF162" s="153">
        <f t="shared" si="15"/>
        <v>0</v>
      </c>
      <c r="BG162" s="153">
        <f t="shared" si="16"/>
        <v>0</v>
      </c>
      <c r="BH162" s="153">
        <f t="shared" si="17"/>
        <v>0</v>
      </c>
      <c r="BI162" s="153">
        <f t="shared" si="18"/>
        <v>0</v>
      </c>
      <c r="BJ162" s="14" t="s">
        <v>85</v>
      </c>
      <c r="BK162" s="153">
        <f t="shared" si="19"/>
        <v>0</v>
      </c>
      <c r="BL162" s="14" t="s">
        <v>129</v>
      </c>
      <c r="BM162" s="152" t="s">
        <v>283</v>
      </c>
    </row>
    <row r="163" spans="1:65" s="2" customFormat="1" ht="36">
      <c r="A163" s="29"/>
      <c r="B163" s="140"/>
      <c r="C163" s="141" t="s">
        <v>284</v>
      </c>
      <c r="D163" s="141" t="s">
        <v>124</v>
      </c>
      <c r="E163" s="142" t="s">
        <v>285</v>
      </c>
      <c r="F163" s="143" t="s">
        <v>286</v>
      </c>
      <c r="G163" s="144" t="s">
        <v>161</v>
      </c>
      <c r="H163" s="145">
        <v>6</v>
      </c>
      <c r="I163" s="146"/>
      <c r="J163" s="147">
        <f t="shared" si="10"/>
        <v>0</v>
      </c>
      <c r="K163" s="143" t="s">
        <v>128</v>
      </c>
      <c r="L163" s="30"/>
      <c r="M163" s="148" t="s">
        <v>1</v>
      </c>
      <c r="N163" s="149" t="s">
        <v>42</v>
      </c>
      <c r="O163" s="55"/>
      <c r="P163" s="150">
        <f t="shared" si="11"/>
        <v>0</v>
      </c>
      <c r="Q163" s="150">
        <v>0</v>
      </c>
      <c r="R163" s="150">
        <f t="shared" si="12"/>
        <v>0</v>
      </c>
      <c r="S163" s="150">
        <v>0</v>
      </c>
      <c r="T163" s="151">
        <f t="shared" si="13"/>
        <v>0</v>
      </c>
      <c r="U163" s="29"/>
      <c r="V163" s="29"/>
      <c r="W163" s="29"/>
      <c r="X163" s="29"/>
      <c r="Y163" s="29"/>
      <c r="Z163" s="29"/>
      <c r="AA163" s="29"/>
      <c r="AB163" s="29"/>
      <c r="AC163" s="29"/>
      <c r="AD163" s="29"/>
      <c r="AE163" s="29"/>
      <c r="AR163" s="152" t="s">
        <v>129</v>
      </c>
      <c r="AT163" s="152" t="s">
        <v>124</v>
      </c>
      <c r="AU163" s="152" t="s">
        <v>87</v>
      </c>
      <c r="AY163" s="14" t="s">
        <v>121</v>
      </c>
      <c r="BE163" s="153">
        <f t="shared" si="14"/>
        <v>0</v>
      </c>
      <c r="BF163" s="153">
        <f t="shared" si="15"/>
        <v>0</v>
      </c>
      <c r="BG163" s="153">
        <f t="shared" si="16"/>
        <v>0</v>
      </c>
      <c r="BH163" s="153">
        <f t="shared" si="17"/>
        <v>0</v>
      </c>
      <c r="BI163" s="153">
        <f t="shared" si="18"/>
        <v>0</v>
      </c>
      <c r="BJ163" s="14" t="s">
        <v>85</v>
      </c>
      <c r="BK163" s="153">
        <f t="shared" si="19"/>
        <v>0</v>
      </c>
      <c r="BL163" s="14" t="s">
        <v>129</v>
      </c>
      <c r="BM163" s="152" t="s">
        <v>287</v>
      </c>
    </row>
    <row r="164" spans="1:65" s="2" customFormat="1" ht="66.75" customHeight="1">
      <c r="A164" s="29"/>
      <c r="B164" s="140"/>
      <c r="C164" s="141" t="s">
        <v>288</v>
      </c>
      <c r="D164" s="141" t="s">
        <v>124</v>
      </c>
      <c r="E164" s="142" t="s">
        <v>289</v>
      </c>
      <c r="F164" s="143" t="s">
        <v>290</v>
      </c>
      <c r="G164" s="144" t="s">
        <v>161</v>
      </c>
      <c r="H164" s="145">
        <v>201.82</v>
      </c>
      <c r="I164" s="146"/>
      <c r="J164" s="147">
        <f t="shared" si="10"/>
        <v>0</v>
      </c>
      <c r="K164" s="143" t="s">
        <v>128</v>
      </c>
      <c r="L164" s="30"/>
      <c r="M164" s="148" t="s">
        <v>1</v>
      </c>
      <c r="N164" s="149" t="s">
        <v>42</v>
      </c>
      <c r="O164" s="55"/>
      <c r="P164" s="150">
        <f t="shared" si="11"/>
        <v>0</v>
      </c>
      <c r="Q164" s="150">
        <v>0</v>
      </c>
      <c r="R164" s="150">
        <f t="shared" si="12"/>
        <v>0</v>
      </c>
      <c r="S164" s="150">
        <v>0</v>
      </c>
      <c r="T164" s="151">
        <f t="shared" si="13"/>
        <v>0</v>
      </c>
      <c r="U164" s="29"/>
      <c r="V164" s="29"/>
      <c r="W164" s="29"/>
      <c r="X164" s="29"/>
      <c r="Y164" s="29"/>
      <c r="Z164" s="29"/>
      <c r="AA164" s="29"/>
      <c r="AB164" s="29"/>
      <c r="AC164" s="29"/>
      <c r="AD164" s="29"/>
      <c r="AE164" s="29"/>
      <c r="AR164" s="152" t="s">
        <v>129</v>
      </c>
      <c r="AT164" s="152" t="s">
        <v>124</v>
      </c>
      <c r="AU164" s="152" t="s">
        <v>87</v>
      </c>
      <c r="AY164" s="14" t="s">
        <v>121</v>
      </c>
      <c r="BE164" s="153">
        <f t="shared" si="14"/>
        <v>0</v>
      </c>
      <c r="BF164" s="153">
        <f t="shared" si="15"/>
        <v>0</v>
      </c>
      <c r="BG164" s="153">
        <f t="shared" si="16"/>
        <v>0</v>
      </c>
      <c r="BH164" s="153">
        <f t="shared" si="17"/>
        <v>0</v>
      </c>
      <c r="BI164" s="153">
        <f t="shared" si="18"/>
        <v>0</v>
      </c>
      <c r="BJ164" s="14" t="s">
        <v>85</v>
      </c>
      <c r="BK164" s="153">
        <f t="shared" si="19"/>
        <v>0</v>
      </c>
      <c r="BL164" s="14" t="s">
        <v>129</v>
      </c>
      <c r="BM164" s="152" t="s">
        <v>291</v>
      </c>
    </row>
    <row r="165" spans="1:65" s="2" customFormat="1" ht="36">
      <c r="A165" s="29"/>
      <c r="B165" s="140"/>
      <c r="C165" s="141" t="s">
        <v>292</v>
      </c>
      <c r="D165" s="141" t="s">
        <v>124</v>
      </c>
      <c r="E165" s="142" t="s">
        <v>293</v>
      </c>
      <c r="F165" s="143" t="s">
        <v>294</v>
      </c>
      <c r="G165" s="144" t="s">
        <v>161</v>
      </c>
      <c r="H165" s="145">
        <v>201.82</v>
      </c>
      <c r="I165" s="146"/>
      <c r="J165" s="147">
        <f t="shared" si="10"/>
        <v>0</v>
      </c>
      <c r="K165" s="143" t="s">
        <v>128</v>
      </c>
      <c r="L165" s="30"/>
      <c r="M165" s="148" t="s">
        <v>1</v>
      </c>
      <c r="N165" s="149" t="s">
        <v>42</v>
      </c>
      <c r="O165" s="55"/>
      <c r="P165" s="150">
        <f t="shared" si="11"/>
        <v>0</v>
      </c>
      <c r="Q165" s="150">
        <v>0</v>
      </c>
      <c r="R165" s="150">
        <f t="shared" si="12"/>
        <v>0</v>
      </c>
      <c r="S165" s="150">
        <v>0</v>
      </c>
      <c r="T165" s="151">
        <f t="shared" si="13"/>
        <v>0</v>
      </c>
      <c r="U165" s="29"/>
      <c r="V165" s="29"/>
      <c r="W165" s="29"/>
      <c r="X165" s="29"/>
      <c r="Y165" s="29"/>
      <c r="Z165" s="29"/>
      <c r="AA165" s="29"/>
      <c r="AB165" s="29"/>
      <c r="AC165" s="29"/>
      <c r="AD165" s="29"/>
      <c r="AE165" s="29"/>
      <c r="AR165" s="152" t="s">
        <v>129</v>
      </c>
      <c r="AT165" s="152" t="s">
        <v>124</v>
      </c>
      <c r="AU165" s="152" t="s">
        <v>87</v>
      </c>
      <c r="AY165" s="14" t="s">
        <v>121</v>
      </c>
      <c r="BE165" s="153">
        <f t="shared" si="14"/>
        <v>0</v>
      </c>
      <c r="BF165" s="153">
        <f t="shared" si="15"/>
        <v>0</v>
      </c>
      <c r="BG165" s="153">
        <f t="shared" si="16"/>
        <v>0</v>
      </c>
      <c r="BH165" s="153">
        <f t="shared" si="17"/>
        <v>0</v>
      </c>
      <c r="BI165" s="153">
        <f t="shared" si="18"/>
        <v>0</v>
      </c>
      <c r="BJ165" s="14" t="s">
        <v>85</v>
      </c>
      <c r="BK165" s="153">
        <f t="shared" si="19"/>
        <v>0</v>
      </c>
      <c r="BL165" s="14" t="s">
        <v>129</v>
      </c>
      <c r="BM165" s="152" t="s">
        <v>295</v>
      </c>
    </row>
    <row r="166" spans="1:65" s="2" customFormat="1" ht="33" customHeight="1">
      <c r="A166" s="29"/>
      <c r="B166" s="140"/>
      <c r="C166" s="141" t="s">
        <v>296</v>
      </c>
      <c r="D166" s="141" t="s">
        <v>124</v>
      </c>
      <c r="E166" s="142" t="s">
        <v>297</v>
      </c>
      <c r="F166" s="143" t="s">
        <v>298</v>
      </c>
      <c r="G166" s="144" t="s">
        <v>156</v>
      </c>
      <c r="H166" s="145">
        <v>0.183</v>
      </c>
      <c r="I166" s="146"/>
      <c r="J166" s="147">
        <f t="shared" si="10"/>
        <v>0</v>
      </c>
      <c r="K166" s="143" t="s">
        <v>128</v>
      </c>
      <c r="L166" s="30"/>
      <c r="M166" s="148" t="s">
        <v>1</v>
      </c>
      <c r="N166" s="149" t="s">
        <v>42</v>
      </c>
      <c r="O166" s="55"/>
      <c r="P166" s="150">
        <f t="shared" si="11"/>
        <v>0</v>
      </c>
      <c r="Q166" s="150">
        <v>0</v>
      </c>
      <c r="R166" s="150">
        <f t="shared" si="12"/>
        <v>0</v>
      </c>
      <c r="S166" s="150">
        <v>0</v>
      </c>
      <c r="T166" s="151">
        <f t="shared" si="13"/>
        <v>0</v>
      </c>
      <c r="U166" s="29"/>
      <c r="V166" s="29"/>
      <c r="W166" s="29"/>
      <c r="X166" s="29"/>
      <c r="Y166" s="29"/>
      <c r="Z166" s="29"/>
      <c r="AA166" s="29"/>
      <c r="AB166" s="29"/>
      <c r="AC166" s="29"/>
      <c r="AD166" s="29"/>
      <c r="AE166" s="29"/>
      <c r="AR166" s="152" t="s">
        <v>129</v>
      </c>
      <c r="AT166" s="152" t="s">
        <v>124</v>
      </c>
      <c r="AU166" s="152" t="s">
        <v>87</v>
      </c>
      <c r="AY166" s="14" t="s">
        <v>121</v>
      </c>
      <c r="BE166" s="153">
        <f t="shared" si="14"/>
        <v>0</v>
      </c>
      <c r="BF166" s="153">
        <f t="shared" si="15"/>
        <v>0</v>
      </c>
      <c r="BG166" s="153">
        <f t="shared" si="16"/>
        <v>0</v>
      </c>
      <c r="BH166" s="153">
        <f t="shared" si="17"/>
        <v>0</v>
      </c>
      <c r="BI166" s="153">
        <f t="shared" si="18"/>
        <v>0</v>
      </c>
      <c r="BJ166" s="14" t="s">
        <v>85</v>
      </c>
      <c r="BK166" s="153">
        <f t="shared" si="19"/>
        <v>0</v>
      </c>
      <c r="BL166" s="14" t="s">
        <v>129</v>
      </c>
      <c r="BM166" s="152" t="s">
        <v>299</v>
      </c>
    </row>
    <row r="167" spans="1:65" s="2" customFormat="1" ht="33" customHeight="1">
      <c r="A167" s="29"/>
      <c r="B167" s="140"/>
      <c r="C167" s="141" t="s">
        <v>300</v>
      </c>
      <c r="D167" s="141" t="s">
        <v>124</v>
      </c>
      <c r="E167" s="142" t="s">
        <v>301</v>
      </c>
      <c r="F167" s="143" t="s">
        <v>302</v>
      </c>
      <c r="G167" s="144" t="s">
        <v>161</v>
      </c>
      <c r="H167" s="145">
        <v>66.459999999999994</v>
      </c>
      <c r="I167" s="146"/>
      <c r="J167" s="147">
        <f t="shared" si="10"/>
        <v>0</v>
      </c>
      <c r="K167" s="143" t="s">
        <v>128</v>
      </c>
      <c r="L167" s="30"/>
      <c r="M167" s="148" t="s">
        <v>1</v>
      </c>
      <c r="N167" s="149" t="s">
        <v>42</v>
      </c>
      <c r="O167" s="55"/>
      <c r="P167" s="150">
        <f t="shared" si="11"/>
        <v>0</v>
      </c>
      <c r="Q167" s="150">
        <v>0</v>
      </c>
      <c r="R167" s="150">
        <f t="shared" si="12"/>
        <v>0</v>
      </c>
      <c r="S167" s="150">
        <v>0</v>
      </c>
      <c r="T167" s="151">
        <f t="shared" si="13"/>
        <v>0</v>
      </c>
      <c r="U167" s="29"/>
      <c r="V167" s="29"/>
      <c r="W167" s="29"/>
      <c r="X167" s="29"/>
      <c r="Y167" s="29"/>
      <c r="Z167" s="29"/>
      <c r="AA167" s="29"/>
      <c r="AB167" s="29"/>
      <c r="AC167" s="29"/>
      <c r="AD167" s="29"/>
      <c r="AE167" s="29"/>
      <c r="AR167" s="152" t="s">
        <v>129</v>
      </c>
      <c r="AT167" s="152" t="s">
        <v>124</v>
      </c>
      <c r="AU167" s="152" t="s">
        <v>87</v>
      </c>
      <c r="AY167" s="14" t="s">
        <v>121</v>
      </c>
      <c r="BE167" s="153">
        <f t="shared" si="14"/>
        <v>0</v>
      </c>
      <c r="BF167" s="153">
        <f t="shared" si="15"/>
        <v>0</v>
      </c>
      <c r="BG167" s="153">
        <f t="shared" si="16"/>
        <v>0</v>
      </c>
      <c r="BH167" s="153">
        <f t="shared" si="17"/>
        <v>0</v>
      </c>
      <c r="BI167" s="153">
        <f t="shared" si="18"/>
        <v>0</v>
      </c>
      <c r="BJ167" s="14" t="s">
        <v>85</v>
      </c>
      <c r="BK167" s="153">
        <f t="shared" si="19"/>
        <v>0</v>
      </c>
      <c r="BL167" s="14" t="s">
        <v>129</v>
      </c>
      <c r="BM167" s="152" t="s">
        <v>303</v>
      </c>
    </row>
    <row r="168" spans="1:65" s="2" customFormat="1" ht="48">
      <c r="A168" s="29"/>
      <c r="B168" s="140"/>
      <c r="C168" s="141" t="s">
        <v>304</v>
      </c>
      <c r="D168" s="141" t="s">
        <v>124</v>
      </c>
      <c r="E168" s="142" t="s">
        <v>305</v>
      </c>
      <c r="F168" s="143" t="s">
        <v>306</v>
      </c>
      <c r="G168" s="144" t="s">
        <v>161</v>
      </c>
      <c r="H168" s="145">
        <v>7.2</v>
      </c>
      <c r="I168" s="146"/>
      <c r="J168" s="147">
        <f t="shared" si="10"/>
        <v>0</v>
      </c>
      <c r="K168" s="143" t="s">
        <v>128</v>
      </c>
      <c r="L168" s="30"/>
      <c r="M168" s="148" t="s">
        <v>1</v>
      </c>
      <c r="N168" s="149" t="s">
        <v>42</v>
      </c>
      <c r="O168" s="55"/>
      <c r="P168" s="150">
        <f t="shared" si="11"/>
        <v>0</v>
      </c>
      <c r="Q168" s="150">
        <v>0</v>
      </c>
      <c r="R168" s="150">
        <f t="shared" si="12"/>
        <v>0</v>
      </c>
      <c r="S168" s="150">
        <v>0</v>
      </c>
      <c r="T168" s="151">
        <f t="shared" si="13"/>
        <v>0</v>
      </c>
      <c r="U168" s="29"/>
      <c r="V168" s="29"/>
      <c r="W168" s="29"/>
      <c r="X168" s="29"/>
      <c r="Y168" s="29"/>
      <c r="Z168" s="29"/>
      <c r="AA168" s="29"/>
      <c r="AB168" s="29"/>
      <c r="AC168" s="29"/>
      <c r="AD168" s="29"/>
      <c r="AE168" s="29"/>
      <c r="AR168" s="152" t="s">
        <v>129</v>
      </c>
      <c r="AT168" s="152" t="s">
        <v>124</v>
      </c>
      <c r="AU168" s="152" t="s">
        <v>87</v>
      </c>
      <c r="AY168" s="14" t="s">
        <v>121</v>
      </c>
      <c r="BE168" s="153">
        <f t="shared" si="14"/>
        <v>0</v>
      </c>
      <c r="BF168" s="153">
        <f t="shared" si="15"/>
        <v>0</v>
      </c>
      <c r="BG168" s="153">
        <f t="shared" si="16"/>
        <v>0</v>
      </c>
      <c r="BH168" s="153">
        <f t="shared" si="17"/>
        <v>0</v>
      </c>
      <c r="BI168" s="153">
        <f t="shared" si="18"/>
        <v>0</v>
      </c>
      <c r="BJ168" s="14" t="s">
        <v>85</v>
      </c>
      <c r="BK168" s="153">
        <f t="shared" si="19"/>
        <v>0</v>
      </c>
      <c r="BL168" s="14" t="s">
        <v>129</v>
      </c>
      <c r="BM168" s="152" t="s">
        <v>307</v>
      </c>
    </row>
    <row r="169" spans="1:65" s="2" customFormat="1" ht="16.5" customHeight="1">
      <c r="A169" s="29"/>
      <c r="B169" s="140"/>
      <c r="C169" s="154" t="s">
        <v>308</v>
      </c>
      <c r="D169" s="154" t="s">
        <v>185</v>
      </c>
      <c r="E169" s="155" t="s">
        <v>309</v>
      </c>
      <c r="F169" s="156" t="s">
        <v>310</v>
      </c>
      <c r="G169" s="157" t="s">
        <v>127</v>
      </c>
      <c r="H169" s="158">
        <v>2</v>
      </c>
      <c r="I169" s="159"/>
      <c r="J169" s="160">
        <f t="shared" si="10"/>
        <v>0</v>
      </c>
      <c r="K169" s="156" t="s">
        <v>128</v>
      </c>
      <c r="L169" s="161"/>
      <c r="M169" s="162" t="s">
        <v>1</v>
      </c>
      <c r="N169" s="163" t="s">
        <v>42</v>
      </c>
      <c r="O169" s="55"/>
      <c r="P169" s="150">
        <f t="shared" si="11"/>
        <v>0</v>
      </c>
      <c r="Q169" s="150">
        <v>0.25684000000000001</v>
      </c>
      <c r="R169" s="150">
        <f t="shared" si="12"/>
        <v>0.51368000000000003</v>
      </c>
      <c r="S169" s="150">
        <v>0</v>
      </c>
      <c r="T169" s="151">
        <f t="shared" si="13"/>
        <v>0</v>
      </c>
      <c r="U169" s="29"/>
      <c r="V169" s="29"/>
      <c r="W169" s="29"/>
      <c r="X169" s="29"/>
      <c r="Y169" s="29"/>
      <c r="Z169" s="29"/>
      <c r="AA169" s="29"/>
      <c r="AB169" s="29"/>
      <c r="AC169" s="29"/>
      <c r="AD169" s="29"/>
      <c r="AE169" s="29"/>
      <c r="AR169" s="152" t="s">
        <v>153</v>
      </c>
      <c r="AT169" s="152" t="s">
        <v>185</v>
      </c>
      <c r="AU169" s="152" t="s">
        <v>87</v>
      </c>
      <c r="AY169" s="14" t="s">
        <v>121</v>
      </c>
      <c r="BE169" s="153">
        <f t="shared" si="14"/>
        <v>0</v>
      </c>
      <c r="BF169" s="153">
        <f t="shared" si="15"/>
        <v>0</v>
      </c>
      <c r="BG169" s="153">
        <f t="shared" si="16"/>
        <v>0</v>
      </c>
      <c r="BH169" s="153">
        <f t="shared" si="17"/>
        <v>0</v>
      </c>
      <c r="BI169" s="153">
        <f t="shared" si="18"/>
        <v>0</v>
      </c>
      <c r="BJ169" s="14" t="s">
        <v>85</v>
      </c>
      <c r="BK169" s="153">
        <f t="shared" si="19"/>
        <v>0</v>
      </c>
      <c r="BL169" s="14" t="s">
        <v>129</v>
      </c>
      <c r="BM169" s="152" t="s">
        <v>311</v>
      </c>
    </row>
    <row r="170" spans="1:65" s="2" customFormat="1" ht="55.5" customHeight="1">
      <c r="A170" s="29"/>
      <c r="B170" s="140"/>
      <c r="C170" s="141" t="s">
        <v>312</v>
      </c>
      <c r="D170" s="141" t="s">
        <v>124</v>
      </c>
      <c r="E170" s="142" t="s">
        <v>313</v>
      </c>
      <c r="F170" s="143" t="s">
        <v>314</v>
      </c>
      <c r="G170" s="144" t="s">
        <v>315</v>
      </c>
      <c r="H170" s="145">
        <v>42</v>
      </c>
      <c r="I170" s="146"/>
      <c r="J170" s="147">
        <f t="shared" si="10"/>
        <v>0</v>
      </c>
      <c r="K170" s="143" t="s">
        <v>128</v>
      </c>
      <c r="L170" s="30"/>
      <c r="M170" s="148" t="s">
        <v>1</v>
      </c>
      <c r="N170" s="149" t="s">
        <v>42</v>
      </c>
      <c r="O170" s="55"/>
      <c r="P170" s="150">
        <f t="shared" si="11"/>
        <v>0</v>
      </c>
      <c r="Q170" s="150">
        <v>0</v>
      </c>
      <c r="R170" s="150">
        <f t="shared" si="12"/>
        <v>0</v>
      </c>
      <c r="S170" s="150">
        <v>0</v>
      </c>
      <c r="T170" s="151">
        <f t="shared" si="13"/>
        <v>0</v>
      </c>
      <c r="U170" s="29"/>
      <c r="V170" s="29"/>
      <c r="W170" s="29"/>
      <c r="X170" s="29"/>
      <c r="Y170" s="29"/>
      <c r="Z170" s="29"/>
      <c r="AA170" s="29"/>
      <c r="AB170" s="29"/>
      <c r="AC170" s="29"/>
      <c r="AD170" s="29"/>
      <c r="AE170" s="29"/>
      <c r="AR170" s="152" t="s">
        <v>129</v>
      </c>
      <c r="AT170" s="152" t="s">
        <v>124</v>
      </c>
      <c r="AU170" s="152" t="s">
        <v>87</v>
      </c>
      <c r="AY170" s="14" t="s">
        <v>121</v>
      </c>
      <c r="BE170" s="153">
        <f t="shared" si="14"/>
        <v>0</v>
      </c>
      <c r="BF170" s="153">
        <f t="shared" si="15"/>
        <v>0</v>
      </c>
      <c r="BG170" s="153">
        <f t="shared" si="16"/>
        <v>0</v>
      </c>
      <c r="BH170" s="153">
        <f t="shared" si="17"/>
        <v>0</v>
      </c>
      <c r="BI170" s="153">
        <f t="shared" si="18"/>
        <v>0</v>
      </c>
      <c r="BJ170" s="14" t="s">
        <v>85</v>
      </c>
      <c r="BK170" s="153">
        <f t="shared" si="19"/>
        <v>0</v>
      </c>
      <c r="BL170" s="14" t="s">
        <v>129</v>
      </c>
      <c r="BM170" s="152" t="s">
        <v>316</v>
      </c>
    </row>
    <row r="171" spans="1:65" s="2" customFormat="1" ht="60">
      <c r="A171" s="29"/>
      <c r="B171" s="140"/>
      <c r="C171" s="141" t="s">
        <v>317</v>
      </c>
      <c r="D171" s="141" t="s">
        <v>124</v>
      </c>
      <c r="E171" s="142" t="s">
        <v>318</v>
      </c>
      <c r="F171" s="143" t="s">
        <v>319</v>
      </c>
      <c r="G171" s="144" t="s">
        <v>315</v>
      </c>
      <c r="H171" s="145">
        <v>2</v>
      </c>
      <c r="I171" s="146"/>
      <c r="J171" s="147">
        <f t="shared" si="10"/>
        <v>0</v>
      </c>
      <c r="K171" s="143" t="s">
        <v>128</v>
      </c>
      <c r="L171" s="30"/>
      <c r="M171" s="148" t="s">
        <v>1</v>
      </c>
      <c r="N171" s="149" t="s">
        <v>42</v>
      </c>
      <c r="O171" s="55"/>
      <c r="P171" s="150">
        <f t="shared" si="11"/>
        <v>0</v>
      </c>
      <c r="Q171" s="150">
        <v>0</v>
      </c>
      <c r="R171" s="150">
        <f t="shared" si="12"/>
        <v>0</v>
      </c>
      <c r="S171" s="150">
        <v>0</v>
      </c>
      <c r="T171" s="151">
        <f t="shared" si="13"/>
        <v>0</v>
      </c>
      <c r="U171" s="29"/>
      <c r="V171" s="29"/>
      <c r="W171" s="29"/>
      <c r="X171" s="29"/>
      <c r="Y171" s="29"/>
      <c r="Z171" s="29"/>
      <c r="AA171" s="29"/>
      <c r="AB171" s="29"/>
      <c r="AC171" s="29"/>
      <c r="AD171" s="29"/>
      <c r="AE171" s="29"/>
      <c r="AR171" s="152" t="s">
        <v>129</v>
      </c>
      <c r="AT171" s="152" t="s">
        <v>124</v>
      </c>
      <c r="AU171" s="152" t="s">
        <v>87</v>
      </c>
      <c r="AY171" s="14" t="s">
        <v>121</v>
      </c>
      <c r="BE171" s="153">
        <f t="shared" si="14"/>
        <v>0</v>
      </c>
      <c r="BF171" s="153">
        <f t="shared" si="15"/>
        <v>0</v>
      </c>
      <c r="BG171" s="153">
        <f t="shared" si="16"/>
        <v>0</v>
      </c>
      <c r="BH171" s="153">
        <f t="shared" si="17"/>
        <v>0</v>
      </c>
      <c r="BI171" s="153">
        <f t="shared" si="18"/>
        <v>0</v>
      </c>
      <c r="BJ171" s="14" t="s">
        <v>85</v>
      </c>
      <c r="BK171" s="153">
        <f t="shared" si="19"/>
        <v>0</v>
      </c>
      <c r="BL171" s="14" t="s">
        <v>129</v>
      </c>
      <c r="BM171" s="152" t="s">
        <v>320</v>
      </c>
    </row>
    <row r="172" spans="1:65" s="2" customFormat="1" ht="60">
      <c r="A172" s="29"/>
      <c r="B172" s="140"/>
      <c r="C172" s="141" t="s">
        <v>321</v>
      </c>
      <c r="D172" s="141" t="s">
        <v>124</v>
      </c>
      <c r="E172" s="142" t="s">
        <v>322</v>
      </c>
      <c r="F172" s="143" t="s">
        <v>323</v>
      </c>
      <c r="G172" s="144" t="s">
        <v>315</v>
      </c>
      <c r="H172" s="145">
        <v>2</v>
      </c>
      <c r="I172" s="146"/>
      <c r="J172" s="147">
        <f t="shared" si="10"/>
        <v>0</v>
      </c>
      <c r="K172" s="143" t="s">
        <v>128</v>
      </c>
      <c r="L172" s="30"/>
      <c r="M172" s="148" t="s">
        <v>1</v>
      </c>
      <c r="N172" s="149" t="s">
        <v>42</v>
      </c>
      <c r="O172" s="55"/>
      <c r="P172" s="150">
        <f t="shared" si="11"/>
        <v>0</v>
      </c>
      <c r="Q172" s="150">
        <v>0</v>
      </c>
      <c r="R172" s="150">
        <f t="shared" si="12"/>
        <v>0</v>
      </c>
      <c r="S172" s="150">
        <v>0</v>
      </c>
      <c r="T172" s="151">
        <f t="shared" si="13"/>
        <v>0</v>
      </c>
      <c r="U172" s="29"/>
      <c r="V172" s="29"/>
      <c r="W172" s="29"/>
      <c r="X172" s="29"/>
      <c r="Y172" s="29"/>
      <c r="Z172" s="29"/>
      <c r="AA172" s="29"/>
      <c r="AB172" s="29"/>
      <c r="AC172" s="29"/>
      <c r="AD172" s="29"/>
      <c r="AE172" s="29"/>
      <c r="AR172" s="152" t="s">
        <v>129</v>
      </c>
      <c r="AT172" s="152" t="s">
        <v>124</v>
      </c>
      <c r="AU172" s="152" t="s">
        <v>87</v>
      </c>
      <c r="AY172" s="14" t="s">
        <v>121</v>
      </c>
      <c r="BE172" s="153">
        <f t="shared" si="14"/>
        <v>0</v>
      </c>
      <c r="BF172" s="153">
        <f t="shared" si="15"/>
        <v>0</v>
      </c>
      <c r="BG172" s="153">
        <f t="shared" si="16"/>
        <v>0</v>
      </c>
      <c r="BH172" s="153">
        <f t="shared" si="17"/>
        <v>0</v>
      </c>
      <c r="BI172" s="153">
        <f t="shared" si="18"/>
        <v>0</v>
      </c>
      <c r="BJ172" s="14" t="s">
        <v>85</v>
      </c>
      <c r="BK172" s="153">
        <f t="shared" si="19"/>
        <v>0</v>
      </c>
      <c r="BL172" s="14" t="s">
        <v>129</v>
      </c>
      <c r="BM172" s="152" t="s">
        <v>324</v>
      </c>
    </row>
    <row r="173" spans="1:65" s="2" customFormat="1" ht="55.5" customHeight="1">
      <c r="A173" s="29"/>
      <c r="B173" s="140"/>
      <c r="C173" s="141" t="s">
        <v>325</v>
      </c>
      <c r="D173" s="141" t="s">
        <v>124</v>
      </c>
      <c r="E173" s="142" t="s">
        <v>326</v>
      </c>
      <c r="F173" s="143" t="s">
        <v>327</v>
      </c>
      <c r="G173" s="144" t="s">
        <v>315</v>
      </c>
      <c r="H173" s="145">
        <v>8</v>
      </c>
      <c r="I173" s="146"/>
      <c r="J173" s="147">
        <f t="shared" si="10"/>
        <v>0</v>
      </c>
      <c r="K173" s="143" t="s">
        <v>128</v>
      </c>
      <c r="L173" s="30"/>
      <c r="M173" s="148" t="s">
        <v>1</v>
      </c>
      <c r="N173" s="149" t="s">
        <v>42</v>
      </c>
      <c r="O173" s="55"/>
      <c r="P173" s="150">
        <f t="shared" si="11"/>
        <v>0</v>
      </c>
      <c r="Q173" s="150">
        <v>0</v>
      </c>
      <c r="R173" s="150">
        <f t="shared" si="12"/>
        <v>0</v>
      </c>
      <c r="S173" s="150">
        <v>0</v>
      </c>
      <c r="T173" s="151">
        <f t="shared" si="13"/>
        <v>0</v>
      </c>
      <c r="U173" s="29"/>
      <c r="V173" s="29"/>
      <c r="W173" s="29"/>
      <c r="X173" s="29"/>
      <c r="Y173" s="29"/>
      <c r="Z173" s="29"/>
      <c r="AA173" s="29"/>
      <c r="AB173" s="29"/>
      <c r="AC173" s="29"/>
      <c r="AD173" s="29"/>
      <c r="AE173" s="29"/>
      <c r="AR173" s="152" t="s">
        <v>129</v>
      </c>
      <c r="AT173" s="152" t="s">
        <v>124</v>
      </c>
      <c r="AU173" s="152" t="s">
        <v>87</v>
      </c>
      <c r="AY173" s="14" t="s">
        <v>121</v>
      </c>
      <c r="BE173" s="153">
        <f t="shared" si="14"/>
        <v>0</v>
      </c>
      <c r="BF173" s="153">
        <f t="shared" si="15"/>
        <v>0</v>
      </c>
      <c r="BG173" s="153">
        <f t="shared" si="16"/>
        <v>0</v>
      </c>
      <c r="BH173" s="153">
        <f t="shared" si="17"/>
        <v>0</v>
      </c>
      <c r="BI173" s="153">
        <f t="shared" si="18"/>
        <v>0</v>
      </c>
      <c r="BJ173" s="14" t="s">
        <v>85</v>
      </c>
      <c r="BK173" s="153">
        <f t="shared" si="19"/>
        <v>0</v>
      </c>
      <c r="BL173" s="14" t="s">
        <v>129</v>
      </c>
      <c r="BM173" s="152" t="s">
        <v>328</v>
      </c>
    </row>
    <row r="174" spans="1:65" s="2" customFormat="1" ht="48">
      <c r="A174" s="29"/>
      <c r="B174" s="140"/>
      <c r="C174" s="141" t="s">
        <v>329</v>
      </c>
      <c r="D174" s="141" t="s">
        <v>124</v>
      </c>
      <c r="E174" s="142" t="s">
        <v>330</v>
      </c>
      <c r="F174" s="143" t="s">
        <v>331</v>
      </c>
      <c r="G174" s="144" t="s">
        <v>161</v>
      </c>
      <c r="H174" s="145">
        <v>480</v>
      </c>
      <c r="I174" s="146"/>
      <c r="J174" s="147">
        <f t="shared" si="10"/>
        <v>0</v>
      </c>
      <c r="K174" s="143" t="s">
        <v>128</v>
      </c>
      <c r="L174" s="30"/>
      <c r="M174" s="148" t="s">
        <v>1</v>
      </c>
      <c r="N174" s="149" t="s">
        <v>42</v>
      </c>
      <c r="O174" s="55"/>
      <c r="P174" s="150">
        <f t="shared" si="11"/>
        <v>0</v>
      </c>
      <c r="Q174" s="150">
        <v>0</v>
      </c>
      <c r="R174" s="150">
        <f t="shared" si="12"/>
        <v>0</v>
      </c>
      <c r="S174" s="150">
        <v>0</v>
      </c>
      <c r="T174" s="151">
        <f t="shared" si="13"/>
        <v>0</v>
      </c>
      <c r="U174" s="29"/>
      <c r="V174" s="29"/>
      <c r="W174" s="29"/>
      <c r="X174" s="29"/>
      <c r="Y174" s="29"/>
      <c r="Z174" s="29"/>
      <c r="AA174" s="29"/>
      <c r="AB174" s="29"/>
      <c r="AC174" s="29"/>
      <c r="AD174" s="29"/>
      <c r="AE174" s="29"/>
      <c r="AR174" s="152" t="s">
        <v>129</v>
      </c>
      <c r="AT174" s="152" t="s">
        <v>124</v>
      </c>
      <c r="AU174" s="152" t="s">
        <v>87</v>
      </c>
      <c r="AY174" s="14" t="s">
        <v>121</v>
      </c>
      <c r="BE174" s="153">
        <f t="shared" si="14"/>
        <v>0</v>
      </c>
      <c r="BF174" s="153">
        <f t="shared" si="15"/>
        <v>0</v>
      </c>
      <c r="BG174" s="153">
        <f t="shared" si="16"/>
        <v>0</v>
      </c>
      <c r="BH174" s="153">
        <f t="shared" si="17"/>
        <v>0</v>
      </c>
      <c r="BI174" s="153">
        <f t="shared" si="18"/>
        <v>0</v>
      </c>
      <c r="BJ174" s="14" t="s">
        <v>85</v>
      </c>
      <c r="BK174" s="153">
        <f t="shared" si="19"/>
        <v>0</v>
      </c>
      <c r="BL174" s="14" t="s">
        <v>129</v>
      </c>
      <c r="BM174" s="152" t="s">
        <v>332</v>
      </c>
    </row>
    <row r="175" spans="1:65" s="2" customFormat="1" ht="48">
      <c r="A175" s="29"/>
      <c r="B175" s="140"/>
      <c r="C175" s="141" t="s">
        <v>333</v>
      </c>
      <c r="D175" s="141" t="s">
        <v>124</v>
      </c>
      <c r="E175" s="142" t="s">
        <v>334</v>
      </c>
      <c r="F175" s="143" t="s">
        <v>335</v>
      </c>
      <c r="G175" s="144" t="s">
        <v>161</v>
      </c>
      <c r="H175" s="145">
        <v>480</v>
      </c>
      <c r="I175" s="146"/>
      <c r="J175" s="147">
        <f t="shared" si="10"/>
        <v>0</v>
      </c>
      <c r="K175" s="143" t="s">
        <v>128</v>
      </c>
      <c r="L175" s="30"/>
      <c r="M175" s="148" t="s">
        <v>1</v>
      </c>
      <c r="N175" s="149" t="s">
        <v>42</v>
      </c>
      <c r="O175" s="55"/>
      <c r="P175" s="150">
        <f t="shared" si="11"/>
        <v>0</v>
      </c>
      <c r="Q175" s="150">
        <v>0</v>
      </c>
      <c r="R175" s="150">
        <f t="shared" si="12"/>
        <v>0</v>
      </c>
      <c r="S175" s="150">
        <v>0</v>
      </c>
      <c r="T175" s="151">
        <f t="shared" si="13"/>
        <v>0</v>
      </c>
      <c r="U175" s="29"/>
      <c r="V175" s="29"/>
      <c r="W175" s="29"/>
      <c r="X175" s="29"/>
      <c r="Y175" s="29"/>
      <c r="Z175" s="29"/>
      <c r="AA175" s="29"/>
      <c r="AB175" s="29"/>
      <c r="AC175" s="29"/>
      <c r="AD175" s="29"/>
      <c r="AE175" s="29"/>
      <c r="AR175" s="152" t="s">
        <v>129</v>
      </c>
      <c r="AT175" s="152" t="s">
        <v>124</v>
      </c>
      <c r="AU175" s="152" t="s">
        <v>87</v>
      </c>
      <c r="AY175" s="14" t="s">
        <v>121</v>
      </c>
      <c r="BE175" s="153">
        <f t="shared" si="14"/>
        <v>0</v>
      </c>
      <c r="BF175" s="153">
        <f t="shared" si="15"/>
        <v>0</v>
      </c>
      <c r="BG175" s="153">
        <f t="shared" si="16"/>
        <v>0</v>
      </c>
      <c r="BH175" s="153">
        <f t="shared" si="17"/>
        <v>0</v>
      </c>
      <c r="BI175" s="153">
        <f t="shared" si="18"/>
        <v>0</v>
      </c>
      <c r="BJ175" s="14" t="s">
        <v>85</v>
      </c>
      <c r="BK175" s="153">
        <f t="shared" si="19"/>
        <v>0</v>
      </c>
      <c r="BL175" s="14" t="s">
        <v>129</v>
      </c>
      <c r="BM175" s="152" t="s">
        <v>336</v>
      </c>
    </row>
    <row r="176" spans="1:65" s="2" customFormat="1" ht="48">
      <c r="A176" s="29"/>
      <c r="B176" s="140"/>
      <c r="C176" s="141" t="s">
        <v>337</v>
      </c>
      <c r="D176" s="141" t="s">
        <v>124</v>
      </c>
      <c r="E176" s="142" t="s">
        <v>338</v>
      </c>
      <c r="F176" s="143" t="s">
        <v>339</v>
      </c>
      <c r="G176" s="144" t="s">
        <v>315</v>
      </c>
      <c r="H176" s="145">
        <v>2</v>
      </c>
      <c r="I176" s="146"/>
      <c r="J176" s="147">
        <f t="shared" si="10"/>
        <v>0</v>
      </c>
      <c r="K176" s="143" t="s">
        <v>128</v>
      </c>
      <c r="L176" s="30"/>
      <c r="M176" s="148" t="s">
        <v>1</v>
      </c>
      <c r="N176" s="149" t="s">
        <v>42</v>
      </c>
      <c r="O176" s="55"/>
      <c r="P176" s="150">
        <f t="shared" si="11"/>
        <v>0</v>
      </c>
      <c r="Q176" s="150">
        <v>0</v>
      </c>
      <c r="R176" s="150">
        <f t="shared" si="12"/>
        <v>0</v>
      </c>
      <c r="S176" s="150">
        <v>0</v>
      </c>
      <c r="T176" s="151">
        <f t="shared" si="13"/>
        <v>0</v>
      </c>
      <c r="U176" s="29"/>
      <c r="V176" s="29"/>
      <c r="W176" s="29"/>
      <c r="X176" s="29"/>
      <c r="Y176" s="29"/>
      <c r="Z176" s="29"/>
      <c r="AA176" s="29"/>
      <c r="AB176" s="29"/>
      <c r="AC176" s="29"/>
      <c r="AD176" s="29"/>
      <c r="AE176" s="29"/>
      <c r="AR176" s="152" t="s">
        <v>129</v>
      </c>
      <c r="AT176" s="152" t="s">
        <v>124</v>
      </c>
      <c r="AU176" s="152" t="s">
        <v>87</v>
      </c>
      <c r="AY176" s="14" t="s">
        <v>121</v>
      </c>
      <c r="BE176" s="153">
        <f t="shared" si="14"/>
        <v>0</v>
      </c>
      <c r="BF176" s="153">
        <f t="shared" si="15"/>
        <v>0</v>
      </c>
      <c r="BG176" s="153">
        <f t="shared" si="16"/>
        <v>0</v>
      </c>
      <c r="BH176" s="153">
        <f t="shared" si="17"/>
        <v>0</v>
      </c>
      <c r="BI176" s="153">
        <f t="shared" si="18"/>
        <v>0</v>
      </c>
      <c r="BJ176" s="14" t="s">
        <v>85</v>
      </c>
      <c r="BK176" s="153">
        <f t="shared" si="19"/>
        <v>0</v>
      </c>
      <c r="BL176" s="14" t="s">
        <v>129</v>
      </c>
      <c r="BM176" s="152" t="s">
        <v>340</v>
      </c>
    </row>
    <row r="177" spans="1:65" s="2" customFormat="1" ht="24">
      <c r="A177" s="29"/>
      <c r="B177" s="140"/>
      <c r="C177" s="141" t="s">
        <v>341</v>
      </c>
      <c r="D177" s="141" t="s">
        <v>124</v>
      </c>
      <c r="E177" s="142" t="s">
        <v>342</v>
      </c>
      <c r="F177" s="143" t="s">
        <v>343</v>
      </c>
      <c r="G177" s="144" t="s">
        <v>127</v>
      </c>
      <c r="H177" s="145">
        <v>40</v>
      </c>
      <c r="I177" s="146"/>
      <c r="J177" s="147">
        <f t="shared" si="10"/>
        <v>0</v>
      </c>
      <c r="K177" s="143" t="s">
        <v>128</v>
      </c>
      <c r="L177" s="30"/>
      <c r="M177" s="148" t="s">
        <v>1</v>
      </c>
      <c r="N177" s="149" t="s">
        <v>42</v>
      </c>
      <c r="O177" s="55"/>
      <c r="P177" s="150">
        <f t="shared" si="11"/>
        <v>0</v>
      </c>
      <c r="Q177" s="150">
        <v>0</v>
      </c>
      <c r="R177" s="150">
        <f t="shared" si="12"/>
        <v>0</v>
      </c>
      <c r="S177" s="150">
        <v>0</v>
      </c>
      <c r="T177" s="151">
        <f t="shared" si="13"/>
        <v>0</v>
      </c>
      <c r="U177" s="29"/>
      <c r="V177" s="29"/>
      <c r="W177" s="29"/>
      <c r="X177" s="29"/>
      <c r="Y177" s="29"/>
      <c r="Z177" s="29"/>
      <c r="AA177" s="29"/>
      <c r="AB177" s="29"/>
      <c r="AC177" s="29"/>
      <c r="AD177" s="29"/>
      <c r="AE177" s="29"/>
      <c r="AR177" s="152" t="s">
        <v>129</v>
      </c>
      <c r="AT177" s="152" t="s">
        <v>124</v>
      </c>
      <c r="AU177" s="152" t="s">
        <v>87</v>
      </c>
      <c r="AY177" s="14" t="s">
        <v>121</v>
      </c>
      <c r="BE177" s="153">
        <f t="shared" si="14"/>
        <v>0</v>
      </c>
      <c r="BF177" s="153">
        <f t="shared" si="15"/>
        <v>0</v>
      </c>
      <c r="BG177" s="153">
        <f t="shared" si="16"/>
        <v>0</v>
      </c>
      <c r="BH177" s="153">
        <f t="shared" si="17"/>
        <v>0</v>
      </c>
      <c r="BI177" s="153">
        <f t="shared" si="18"/>
        <v>0</v>
      </c>
      <c r="BJ177" s="14" t="s">
        <v>85</v>
      </c>
      <c r="BK177" s="153">
        <f t="shared" si="19"/>
        <v>0</v>
      </c>
      <c r="BL177" s="14" t="s">
        <v>129</v>
      </c>
      <c r="BM177" s="152" t="s">
        <v>344</v>
      </c>
    </row>
    <row r="178" spans="1:65" s="2" customFormat="1" ht="21.75" customHeight="1">
      <c r="A178" s="29"/>
      <c r="B178" s="140"/>
      <c r="C178" s="154" t="s">
        <v>345</v>
      </c>
      <c r="D178" s="154" t="s">
        <v>185</v>
      </c>
      <c r="E178" s="155" t="s">
        <v>346</v>
      </c>
      <c r="F178" s="156" t="s">
        <v>347</v>
      </c>
      <c r="G178" s="157" t="s">
        <v>127</v>
      </c>
      <c r="H178" s="158">
        <v>8</v>
      </c>
      <c r="I178" s="159"/>
      <c r="J178" s="160">
        <f t="shared" si="10"/>
        <v>0</v>
      </c>
      <c r="K178" s="156" t="s">
        <v>128</v>
      </c>
      <c r="L178" s="161"/>
      <c r="M178" s="162" t="s">
        <v>1</v>
      </c>
      <c r="N178" s="163" t="s">
        <v>42</v>
      </c>
      <c r="O178" s="55"/>
      <c r="P178" s="150">
        <f t="shared" si="11"/>
        <v>0</v>
      </c>
      <c r="Q178" s="150">
        <v>0</v>
      </c>
      <c r="R178" s="150">
        <f t="shared" si="12"/>
        <v>0</v>
      </c>
      <c r="S178" s="150">
        <v>0</v>
      </c>
      <c r="T178" s="151">
        <f t="shared" si="13"/>
        <v>0</v>
      </c>
      <c r="U178" s="29"/>
      <c r="V178" s="29"/>
      <c r="W178" s="29"/>
      <c r="X178" s="29"/>
      <c r="Y178" s="29"/>
      <c r="Z178" s="29"/>
      <c r="AA178" s="29"/>
      <c r="AB178" s="29"/>
      <c r="AC178" s="29"/>
      <c r="AD178" s="29"/>
      <c r="AE178" s="29"/>
      <c r="AR178" s="152" t="s">
        <v>153</v>
      </c>
      <c r="AT178" s="152" t="s">
        <v>185</v>
      </c>
      <c r="AU178" s="152" t="s">
        <v>87</v>
      </c>
      <c r="AY178" s="14" t="s">
        <v>121</v>
      </c>
      <c r="BE178" s="153">
        <f t="shared" si="14"/>
        <v>0</v>
      </c>
      <c r="BF178" s="153">
        <f t="shared" si="15"/>
        <v>0</v>
      </c>
      <c r="BG178" s="153">
        <f t="shared" si="16"/>
        <v>0</v>
      </c>
      <c r="BH178" s="153">
        <f t="shared" si="17"/>
        <v>0</v>
      </c>
      <c r="BI178" s="153">
        <f t="shared" si="18"/>
        <v>0</v>
      </c>
      <c r="BJ178" s="14" t="s">
        <v>85</v>
      </c>
      <c r="BK178" s="153">
        <f t="shared" si="19"/>
        <v>0</v>
      </c>
      <c r="BL178" s="14" t="s">
        <v>129</v>
      </c>
      <c r="BM178" s="152" t="s">
        <v>348</v>
      </c>
    </row>
    <row r="179" spans="1:65" s="2" customFormat="1" ht="16.5" customHeight="1">
      <c r="A179" s="29"/>
      <c r="B179" s="140"/>
      <c r="C179" s="154" t="s">
        <v>349</v>
      </c>
      <c r="D179" s="154" t="s">
        <v>185</v>
      </c>
      <c r="E179" s="155" t="s">
        <v>350</v>
      </c>
      <c r="F179" s="156" t="s">
        <v>351</v>
      </c>
      <c r="G179" s="157" t="s">
        <v>127</v>
      </c>
      <c r="H179" s="158">
        <v>12</v>
      </c>
      <c r="I179" s="159"/>
      <c r="J179" s="160">
        <f t="shared" si="10"/>
        <v>0</v>
      </c>
      <c r="K179" s="156" t="s">
        <v>128</v>
      </c>
      <c r="L179" s="161"/>
      <c r="M179" s="162" t="s">
        <v>1</v>
      </c>
      <c r="N179" s="163" t="s">
        <v>42</v>
      </c>
      <c r="O179" s="55"/>
      <c r="P179" s="150">
        <f t="shared" si="11"/>
        <v>0</v>
      </c>
      <c r="Q179" s="150">
        <v>0</v>
      </c>
      <c r="R179" s="150">
        <f t="shared" si="12"/>
        <v>0</v>
      </c>
      <c r="S179" s="150">
        <v>0</v>
      </c>
      <c r="T179" s="151">
        <f t="shared" si="13"/>
        <v>0</v>
      </c>
      <c r="U179" s="29"/>
      <c r="V179" s="29"/>
      <c r="W179" s="29"/>
      <c r="X179" s="29"/>
      <c r="Y179" s="29"/>
      <c r="Z179" s="29"/>
      <c r="AA179" s="29"/>
      <c r="AB179" s="29"/>
      <c r="AC179" s="29"/>
      <c r="AD179" s="29"/>
      <c r="AE179" s="29"/>
      <c r="AR179" s="152" t="s">
        <v>153</v>
      </c>
      <c r="AT179" s="152" t="s">
        <v>185</v>
      </c>
      <c r="AU179" s="152" t="s">
        <v>87</v>
      </c>
      <c r="AY179" s="14" t="s">
        <v>121</v>
      </c>
      <c r="BE179" s="153">
        <f t="shared" si="14"/>
        <v>0</v>
      </c>
      <c r="BF179" s="153">
        <f t="shared" si="15"/>
        <v>0</v>
      </c>
      <c r="BG179" s="153">
        <f t="shared" si="16"/>
        <v>0</v>
      </c>
      <c r="BH179" s="153">
        <f t="shared" si="17"/>
        <v>0</v>
      </c>
      <c r="BI179" s="153">
        <f t="shared" si="18"/>
        <v>0</v>
      </c>
      <c r="BJ179" s="14" t="s">
        <v>85</v>
      </c>
      <c r="BK179" s="153">
        <f t="shared" si="19"/>
        <v>0</v>
      </c>
      <c r="BL179" s="14" t="s">
        <v>129</v>
      </c>
      <c r="BM179" s="152" t="s">
        <v>352</v>
      </c>
    </row>
    <row r="180" spans="1:65" s="2" customFormat="1" ht="44.25" customHeight="1">
      <c r="A180" s="29"/>
      <c r="B180" s="140"/>
      <c r="C180" s="141" t="s">
        <v>353</v>
      </c>
      <c r="D180" s="141" t="s">
        <v>124</v>
      </c>
      <c r="E180" s="142" t="s">
        <v>354</v>
      </c>
      <c r="F180" s="143" t="s">
        <v>355</v>
      </c>
      <c r="G180" s="144" t="s">
        <v>127</v>
      </c>
      <c r="H180" s="145">
        <v>2</v>
      </c>
      <c r="I180" s="146"/>
      <c r="J180" s="147">
        <f t="shared" si="10"/>
        <v>0</v>
      </c>
      <c r="K180" s="143" t="s">
        <v>128</v>
      </c>
      <c r="L180" s="30"/>
      <c r="M180" s="148" t="s">
        <v>1</v>
      </c>
      <c r="N180" s="149" t="s">
        <v>42</v>
      </c>
      <c r="O180" s="55"/>
      <c r="P180" s="150">
        <f t="shared" si="11"/>
        <v>0</v>
      </c>
      <c r="Q180" s="150">
        <v>0</v>
      </c>
      <c r="R180" s="150">
        <f t="shared" si="12"/>
        <v>0</v>
      </c>
      <c r="S180" s="150">
        <v>0</v>
      </c>
      <c r="T180" s="151">
        <f t="shared" si="13"/>
        <v>0</v>
      </c>
      <c r="U180" s="29"/>
      <c r="V180" s="29"/>
      <c r="W180" s="29"/>
      <c r="X180" s="29"/>
      <c r="Y180" s="29"/>
      <c r="Z180" s="29"/>
      <c r="AA180" s="29"/>
      <c r="AB180" s="29"/>
      <c r="AC180" s="29"/>
      <c r="AD180" s="29"/>
      <c r="AE180" s="29"/>
      <c r="AR180" s="152" t="s">
        <v>129</v>
      </c>
      <c r="AT180" s="152" t="s">
        <v>124</v>
      </c>
      <c r="AU180" s="152" t="s">
        <v>87</v>
      </c>
      <c r="AY180" s="14" t="s">
        <v>121</v>
      </c>
      <c r="BE180" s="153">
        <f t="shared" si="14"/>
        <v>0</v>
      </c>
      <c r="BF180" s="153">
        <f t="shared" si="15"/>
        <v>0</v>
      </c>
      <c r="BG180" s="153">
        <f t="shared" si="16"/>
        <v>0</v>
      </c>
      <c r="BH180" s="153">
        <f t="shared" si="17"/>
        <v>0</v>
      </c>
      <c r="BI180" s="153">
        <f t="shared" si="18"/>
        <v>0</v>
      </c>
      <c r="BJ180" s="14" t="s">
        <v>85</v>
      </c>
      <c r="BK180" s="153">
        <f t="shared" si="19"/>
        <v>0</v>
      </c>
      <c r="BL180" s="14" t="s">
        <v>129</v>
      </c>
      <c r="BM180" s="152" t="s">
        <v>356</v>
      </c>
    </row>
    <row r="181" spans="1:65" s="2" customFormat="1" ht="44.25" customHeight="1">
      <c r="A181" s="29"/>
      <c r="B181" s="140"/>
      <c r="C181" s="141" t="s">
        <v>357</v>
      </c>
      <c r="D181" s="141" t="s">
        <v>124</v>
      </c>
      <c r="E181" s="142" t="s">
        <v>358</v>
      </c>
      <c r="F181" s="143" t="s">
        <v>359</v>
      </c>
      <c r="G181" s="144" t="s">
        <v>127</v>
      </c>
      <c r="H181" s="145">
        <v>2</v>
      </c>
      <c r="I181" s="146"/>
      <c r="J181" s="147">
        <f t="shared" si="10"/>
        <v>0</v>
      </c>
      <c r="K181" s="143" t="s">
        <v>128</v>
      </c>
      <c r="L181" s="30"/>
      <c r="M181" s="148" t="s">
        <v>1</v>
      </c>
      <c r="N181" s="149" t="s">
        <v>42</v>
      </c>
      <c r="O181" s="55"/>
      <c r="P181" s="150">
        <f t="shared" si="11"/>
        <v>0</v>
      </c>
      <c r="Q181" s="150">
        <v>0</v>
      </c>
      <c r="R181" s="150">
        <f t="shared" si="12"/>
        <v>0</v>
      </c>
      <c r="S181" s="150">
        <v>0</v>
      </c>
      <c r="T181" s="151">
        <f t="shared" si="13"/>
        <v>0</v>
      </c>
      <c r="U181" s="29"/>
      <c r="V181" s="29"/>
      <c r="W181" s="29"/>
      <c r="X181" s="29"/>
      <c r="Y181" s="29"/>
      <c r="Z181" s="29"/>
      <c r="AA181" s="29"/>
      <c r="AB181" s="29"/>
      <c r="AC181" s="29"/>
      <c r="AD181" s="29"/>
      <c r="AE181" s="29"/>
      <c r="AR181" s="152" t="s">
        <v>129</v>
      </c>
      <c r="AT181" s="152" t="s">
        <v>124</v>
      </c>
      <c r="AU181" s="152" t="s">
        <v>87</v>
      </c>
      <c r="AY181" s="14" t="s">
        <v>121</v>
      </c>
      <c r="BE181" s="153">
        <f t="shared" si="14"/>
        <v>0</v>
      </c>
      <c r="BF181" s="153">
        <f t="shared" si="15"/>
        <v>0</v>
      </c>
      <c r="BG181" s="153">
        <f t="shared" si="16"/>
        <v>0</v>
      </c>
      <c r="BH181" s="153">
        <f t="shared" si="17"/>
        <v>0</v>
      </c>
      <c r="BI181" s="153">
        <f t="shared" si="18"/>
        <v>0</v>
      </c>
      <c r="BJ181" s="14" t="s">
        <v>85</v>
      </c>
      <c r="BK181" s="153">
        <f t="shared" si="19"/>
        <v>0</v>
      </c>
      <c r="BL181" s="14" t="s">
        <v>129</v>
      </c>
      <c r="BM181" s="152" t="s">
        <v>360</v>
      </c>
    </row>
    <row r="182" spans="1:65" s="2" customFormat="1" ht="36">
      <c r="A182" s="29"/>
      <c r="B182" s="140"/>
      <c r="C182" s="141" t="s">
        <v>361</v>
      </c>
      <c r="D182" s="141" t="s">
        <v>124</v>
      </c>
      <c r="E182" s="142" t="s">
        <v>362</v>
      </c>
      <c r="F182" s="143" t="s">
        <v>363</v>
      </c>
      <c r="G182" s="144" t="s">
        <v>183</v>
      </c>
      <c r="H182" s="145">
        <v>206</v>
      </c>
      <c r="I182" s="146"/>
      <c r="J182" s="147">
        <f t="shared" si="10"/>
        <v>0</v>
      </c>
      <c r="K182" s="143" t="s">
        <v>128</v>
      </c>
      <c r="L182" s="30"/>
      <c r="M182" s="148" t="s">
        <v>1</v>
      </c>
      <c r="N182" s="149" t="s">
        <v>42</v>
      </c>
      <c r="O182" s="55"/>
      <c r="P182" s="150">
        <f t="shared" si="11"/>
        <v>0</v>
      </c>
      <c r="Q182" s="150">
        <v>0</v>
      </c>
      <c r="R182" s="150">
        <f t="shared" si="12"/>
        <v>0</v>
      </c>
      <c r="S182" s="150">
        <v>0</v>
      </c>
      <c r="T182" s="151">
        <f t="shared" si="13"/>
        <v>0</v>
      </c>
      <c r="U182" s="29"/>
      <c r="V182" s="29"/>
      <c r="W182" s="29"/>
      <c r="X182" s="29"/>
      <c r="Y182" s="29"/>
      <c r="Z182" s="29"/>
      <c r="AA182" s="29"/>
      <c r="AB182" s="29"/>
      <c r="AC182" s="29"/>
      <c r="AD182" s="29"/>
      <c r="AE182" s="29"/>
      <c r="AR182" s="152" t="s">
        <v>129</v>
      </c>
      <c r="AT182" s="152" t="s">
        <v>124</v>
      </c>
      <c r="AU182" s="152" t="s">
        <v>87</v>
      </c>
      <c r="AY182" s="14" t="s">
        <v>121</v>
      </c>
      <c r="BE182" s="153">
        <f t="shared" si="14"/>
        <v>0</v>
      </c>
      <c r="BF182" s="153">
        <f t="shared" si="15"/>
        <v>0</v>
      </c>
      <c r="BG182" s="153">
        <f t="shared" si="16"/>
        <v>0</v>
      </c>
      <c r="BH182" s="153">
        <f t="shared" si="17"/>
        <v>0</v>
      </c>
      <c r="BI182" s="153">
        <f t="shared" si="18"/>
        <v>0</v>
      </c>
      <c r="BJ182" s="14" t="s">
        <v>85</v>
      </c>
      <c r="BK182" s="153">
        <f t="shared" si="19"/>
        <v>0</v>
      </c>
      <c r="BL182" s="14" t="s">
        <v>129</v>
      </c>
      <c r="BM182" s="152" t="s">
        <v>364</v>
      </c>
    </row>
    <row r="183" spans="1:65" s="2" customFormat="1" ht="36">
      <c r="A183" s="29"/>
      <c r="B183" s="140"/>
      <c r="C183" s="141" t="s">
        <v>365</v>
      </c>
      <c r="D183" s="141" t="s">
        <v>124</v>
      </c>
      <c r="E183" s="142" t="s">
        <v>366</v>
      </c>
      <c r="F183" s="143" t="s">
        <v>367</v>
      </c>
      <c r="G183" s="144" t="s">
        <v>183</v>
      </c>
      <c r="H183" s="145">
        <v>206</v>
      </c>
      <c r="I183" s="146"/>
      <c r="J183" s="147">
        <f t="shared" si="10"/>
        <v>0</v>
      </c>
      <c r="K183" s="143" t="s">
        <v>128</v>
      </c>
      <c r="L183" s="30"/>
      <c r="M183" s="148" t="s">
        <v>1</v>
      </c>
      <c r="N183" s="149" t="s">
        <v>42</v>
      </c>
      <c r="O183" s="55"/>
      <c r="P183" s="150">
        <f t="shared" si="11"/>
        <v>0</v>
      </c>
      <c r="Q183" s="150">
        <v>0</v>
      </c>
      <c r="R183" s="150">
        <f t="shared" si="12"/>
        <v>0</v>
      </c>
      <c r="S183" s="150">
        <v>0</v>
      </c>
      <c r="T183" s="151">
        <f t="shared" si="13"/>
        <v>0</v>
      </c>
      <c r="U183" s="29"/>
      <c r="V183" s="29"/>
      <c r="W183" s="29"/>
      <c r="X183" s="29"/>
      <c r="Y183" s="29"/>
      <c r="Z183" s="29"/>
      <c r="AA183" s="29"/>
      <c r="AB183" s="29"/>
      <c r="AC183" s="29"/>
      <c r="AD183" s="29"/>
      <c r="AE183" s="29"/>
      <c r="AR183" s="152" t="s">
        <v>129</v>
      </c>
      <c r="AT183" s="152" t="s">
        <v>124</v>
      </c>
      <c r="AU183" s="152" t="s">
        <v>87</v>
      </c>
      <c r="AY183" s="14" t="s">
        <v>121</v>
      </c>
      <c r="BE183" s="153">
        <f t="shared" si="14"/>
        <v>0</v>
      </c>
      <c r="BF183" s="153">
        <f t="shared" si="15"/>
        <v>0</v>
      </c>
      <c r="BG183" s="153">
        <f t="shared" si="16"/>
        <v>0</v>
      </c>
      <c r="BH183" s="153">
        <f t="shared" si="17"/>
        <v>0</v>
      </c>
      <c r="BI183" s="153">
        <f t="shared" si="18"/>
        <v>0</v>
      </c>
      <c r="BJ183" s="14" t="s">
        <v>85</v>
      </c>
      <c r="BK183" s="153">
        <f t="shared" si="19"/>
        <v>0</v>
      </c>
      <c r="BL183" s="14" t="s">
        <v>129</v>
      </c>
      <c r="BM183" s="152" t="s">
        <v>368</v>
      </c>
    </row>
    <row r="184" spans="1:65" s="2" customFormat="1" ht="36">
      <c r="A184" s="29"/>
      <c r="B184" s="140"/>
      <c r="C184" s="141" t="s">
        <v>369</v>
      </c>
      <c r="D184" s="141" t="s">
        <v>124</v>
      </c>
      <c r="E184" s="142" t="s">
        <v>370</v>
      </c>
      <c r="F184" s="143" t="s">
        <v>371</v>
      </c>
      <c r="G184" s="144" t="s">
        <v>178</v>
      </c>
      <c r="H184" s="145">
        <v>20.6</v>
      </c>
      <c r="I184" s="146"/>
      <c r="J184" s="147">
        <f t="shared" si="10"/>
        <v>0</v>
      </c>
      <c r="K184" s="143" t="s">
        <v>128</v>
      </c>
      <c r="L184" s="30"/>
      <c r="M184" s="148" t="s">
        <v>1</v>
      </c>
      <c r="N184" s="149" t="s">
        <v>42</v>
      </c>
      <c r="O184" s="55"/>
      <c r="P184" s="150">
        <f t="shared" si="11"/>
        <v>0</v>
      </c>
      <c r="Q184" s="150">
        <v>0</v>
      </c>
      <c r="R184" s="150">
        <f t="shared" si="12"/>
        <v>0</v>
      </c>
      <c r="S184" s="150">
        <v>0</v>
      </c>
      <c r="T184" s="151">
        <f t="shared" si="13"/>
        <v>0</v>
      </c>
      <c r="U184" s="29"/>
      <c r="V184" s="29"/>
      <c r="W184" s="29"/>
      <c r="X184" s="29"/>
      <c r="Y184" s="29"/>
      <c r="Z184" s="29"/>
      <c r="AA184" s="29"/>
      <c r="AB184" s="29"/>
      <c r="AC184" s="29"/>
      <c r="AD184" s="29"/>
      <c r="AE184" s="29"/>
      <c r="AR184" s="152" t="s">
        <v>129</v>
      </c>
      <c r="AT184" s="152" t="s">
        <v>124</v>
      </c>
      <c r="AU184" s="152" t="s">
        <v>87</v>
      </c>
      <c r="AY184" s="14" t="s">
        <v>121</v>
      </c>
      <c r="BE184" s="153">
        <f t="shared" si="14"/>
        <v>0</v>
      </c>
      <c r="BF184" s="153">
        <f t="shared" si="15"/>
        <v>0</v>
      </c>
      <c r="BG184" s="153">
        <f t="shared" si="16"/>
        <v>0</v>
      </c>
      <c r="BH184" s="153">
        <f t="shared" si="17"/>
        <v>0</v>
      </c>
      <c r="BI184" s="153">
        <f t="shared" si="18"/>
        <v>0</v>
      </c>
      <c r="BJ184" s="14" t="s">
        <v>85</v>
      </c>
      <c r="BK184" s="153">
        <f t="shared" si="19"/>
        <v>0</v>
      </c>
      <c r="BL184" s="14" t="s">
        <v>129</v>
      </c>
      <c r="BM184" s="152" t="s">
        <v>372</v>
      </c>
    </row>
    <row r="185" spans="1:65" s="2" customFormat="1" ht="16.5" customHeight="1">
      <c r="A185" s="29"/>
      <c r="B185" s="140"/>
      <c r="C185" s="154" t="s">
        <v>373</v>
      </c>
      <c r="D185" s="154" t="s">
        <v>185</v>
      </c>
      <c r="E185" s="155" t="s">
        <v>374</v>
      </c>
      <c r="F185" s="156" t="s">
        <v>375</v>
      </c>
      <c r="G185" s="157" t="s">
        <v>151</v>
      </c>
      <c r="H185" s="158">
        <v>45.3</v>
      </c>
      <c r="I185" s="159"/>
      <c r="J185" s="160">
        <f t="shared" si="10"/>
        <v>0</v>
      </c>
      <c r="K185" s="156" t="s">
        <v>128</v>
      </c>
      <c r="L185" s="161"/>
      <c r="M185" s="162" t="s">
        <v>1</v>
      </c>
      <c r="N185" s="163" t="s">
        <v>42</v>
      </c>
      <c r="O185" s="55"/>
      <c r="P185" s="150">
        <f t="shared" si="11"/>
        <v>0</v>
      </c>
      <c r="Q185" s="150">
        <v>1</v>
      </c>
      <c r="R185" s="150">
        <f t="shared" si="12"/>
        <v>45.3</v>
      </c>
      <c r="S185" s="150">
        <v>0</v>
      </c>
      <c r="T185" s="151">
        <f t="shared" si="13"/>
        <v>0</v>
      </c>
      <c r="U185" s="29"/>
      <c r="V185" s="29"/>
      <c r="W185" s="29"/>
      <c r="X185" s="29"/>
      <c r="Y185" s="29"/>
      <c r="Z185" s="29"/>
      <c r="AA185" s="29"/>
      <c r="AB185" s="29"/>
      <c r="AC185" s="29"/>
      <c r="AD185" s="29"/>
      <c r="AE185" s="29"/>
      <c r="AR185" s="152" t="s">
        <v>153</v>
      </c>
      <c r="AT185" s="152" t="s">
        <v>185</v>
      </c>
      <c r="AU185" s="152" t="s">
        <v>87</v>
      </c>
      <c r="AY185" s="14" t="s">
        <v>121</v>
      </c>
      <c r="BE185" s="153">
        <f t="shared" si="14"/>
        <v>0</v>
      </c>
      <c r="BF185" s="153">
        <f t="shared" si="15"/>
        <v>0</v>
      </c>
      <c r="BG185" s="153">
        <f t="shared" si="16"/>
        <v>0</v>
      </c>
      <c r="BH185" s="153">
        <f t="shared" si="17"/>
        <v>0</v>
      </c>
      <c r="BI185" s="153">
        <f t="shared" si="18"/>
        <v>0</v>
      </c>
      <c r="BJ185" s="14" t="s">
        <v>85</v>
      </c>
      <c r="BK185" s="153">
        <f t="shared" si="19"/>
        <v>0</v>
      </c>
      <c r="BL185" s="14" t="s">
        <v>129</v>
      </c>
      <c r="BM185" s="152" t="s">
        <v>376</v>
      </c>
    </row>
    <row r="186" spans="1:65" s="2" customFormat="1" ht="36">
      <c r="A186" s="29"/>
      <c r="B186" s="140"/>
      <c r="C186" s="141" t="s">
        <v>377</v>
      </c>
      <c r="D186" s="141" t="s">
        <v>124</v>
      </c>
      <c r="E186" s="142" t="s">
        <v>378</v>
      </c>
      <c r="F186" s="143" t="s">
        <v>379</v>
      </c>
      <c r="G186" s="144" t="s">
        <v>127</v>
      </c>
      <c r="H186" s="145">
        <v>3</v>
      </c>
      <c r="I186" s="146"/>
      <c r="J186" s="147">
        <f t="shared" si="10"/>
        <v>0</v>
      </c>
      <c r="K186" s="143" t="s">
        <v>128</v>
      </c>
      <c r="L186" s="30"/>
      <c r="M186" s="148" t="s">
        <v>1</v>
      </c>
      <c r="N186" s="149" t="s">
        <v>42</v>
      </c>
      <c r="O186" s="55"/>
      <c r="P186" s="150">
        <f t="shared" si="11"/>
        <v>0</v>
      </c>
      <c r="Q186" s="150">
        <v>0</v>
      </c>
      <c r="R186" s="150">
        <f t="shared" si="12"/>
        <v>0</v>
      </c>
      <c r="S186" s="150">
        <v>0</v>
      </c>
      <c r="T186" s="151">
        <f t="shared" si="13"/>
        <v>0</v>
      </c>
      <c r="U186" s="29"/>
      <c r="V186" s="29"/>
      <c r="W186" s="29"/>
      <c r="X186" s="29"/>
      <c r="Y186" s="29"/>
      <c r="Z186" s="29"/>
      <c r="AA186" s="29"/>
      <c r="AB186" s="29"/>
      <c r="AC186" s="29"/>
      <c r="AD186" s="29"/>
      <c r="AE186" s="29"/>
      <c r="AR186" s="152" t="s">
        <v>129</v>
      </c>
      <c r="AT186" s="152" t="s">
        <v>124</v>
      </c>
      <c r="AU186" s="152" t="s">
        <v>87</v>
      </c>
      <c r="AY186" s="14" t="s">
        <v>121</v>
      </c>
      <c r="BE186" s="153">
        <f t="shared" si="14"/>
        <v>0</v>
      </c>
      <c r="BF186" s="153">
        <f t="shared" si="15"/>
        <v>0</v>
      </c>
      <c r="BG186" s="153">
        <f t="shared" si="16"/>
        <v>0</v>
      </c>
      <c r="BH186" s="153">
        <f t="shared" si="17"/>
        <v>0</v>
      </c>
      <c r="BI186" s="153">
        <f t="shared" si="18"/>
        <v>0</v>
      </c>
      <c r="BJ186" s="14" t="s">
        <v>85</v>
      </c>
      <c r="BK186" s="153">
        <f t="shared" si="19"/>
        <v>0</v>
      </c>
      <c r="BL186" s="14" t="s">
        <v>129</v>
      </c>
      <c r="BM186" s="152" t="s">
        <v>380</v>
      </c>
    </row>
    <row r="187" spans="1:65" s="2" customFormat="1" ht="16.5" customHeight="1">
      <c r="A187" s="29"/>
      <c r="B187" s="140"/>
      <c r="C187" s="154" t="s">
        <v>381</v>
      </c>
      <c r="D187" s="154" t="s">
        <v>185</v>
      </c>
      <c r="E187" s="155" t="s">
        <v>382</v>
      </c>
      <c r="F187" s="156" t="s">
        <v>383</v>
      </c>
      <c r="G187" s="157" t="s">
        <v>127</v>
      </c>
      <c r="H187" s="158">
        <v>1</v>
      </c>
      <c r="I187" s="159"/>
      <c r="J187" s="160">
        <f t="shared" ref="J187:J218" si="20">ROUND(I187*H187,2)</f>
        <v>0</v>
      </c>
      <c r="K187" s="156" t="s">
        <v>128</v>
      </c>
      <c r="L187" s="161"/>
      <c r="M187" s="162" t="s">
        <v>1</v>
      </c>
      <c r="N187" s="163" t="s">
        <v>42</v>
      </c>
      <c r="O187" s="55"/>
      <c r="P187" s="150">
        <f t="shared" ref="P187:P218" si="21">O187*H187</f>
        <v>0</v>
      </c>
      <c r="Q187" s="150">
        <v>0.06</v>
      </c>
      <c r="R187" s="150">
        <f t="shared" ref="R187:R218" si="22">Q187*H187</f>
        <v>0.06</v>
      </c>
      <c r="S187" s="150">
        <v>0</v>
      </c>
      <c r="T187" s="151">
        <f t="shared" ref="T187:T218" si="23">S187*H187</f>
        <v>0</v>
      </c>
      <c r="U187" s="29"/>
      <c r="V187" s="29"/>
      <c r="W187" s="29"/>
      <c r="X187" s="29"/>
      <c r="Y187" s="29"/>
      <c r="Z187" s="29"/>
      <c r="AA187" s="29"/>
      <c r="AB187" s="29"/>
      <c r="AC187" s="29"/>
      <c r="AD187" s="29"/>
      <c r="AE187" s="29"/>
      <c r="AR187" s="152" t="s">
        <v>153</v>
      </c>
      <c r="AT187" s="152" t="s">
        <v>185</v>
      </c>
      <c r="AU187" s="152" t="s">
        <v>87</v>
      </c>
      <c r="AY187" s="14" t="s">
        <v>121</v>
      </c>
      <c r="BE187" s="153">
        <f t="shared" si="14"/>
        <v>0</v>
      </c>
      <c r="BF187" s="153">
        <f t="shared" si="15"/>
        <v>0</v>
      </c>
      <c r="BG187" s="153">
        <f t="shared" si="16"/>
        <v>0</v>
      </c>
      <c r="BH187" s="153">
        <f t="shared" si="17"/>
        <v>0</v>
      </c>
      <c r="BI187" s="153">
        <f t="shared" si="18"/>
        <v>0</v>
      </c>
      <c r="BJ187" s="14" t="s">
        <v>85</v>
      </c>
      <c r="BK187" s="153">
        <f t="shared" si="19"/>
        <v>0</v>
      </c>
      <c r="BL187" s="14" t="s">
        <v>129</v>
      </c>
      <c r="BM187" s="152" t="s">
        <v>384</v>
      </c>
    </row>
    <row r="188" spans="1:65" s="2" customFormat="1" ht="33" customHeight="1">
      <c r="A188" s="29"/>
      <c r="B188" s="140"/>
      <c r="C188" s="141" t="s">
        <v>385</v>
      </c>
      <c r="D188" s="141" t="s">
        <v>124</v>
      </c>
      <c r="E188" s="142" t="s">
        <v>386</v>
      </c>
      <c r="F188" s="143" t="s">
        <v>387</v>
      </c>
      <c r="G188" s="144" t="s">
        <v>156</v>
      </c>
      <c r="H188" s="145">
        <v>0.2</v>
      </c>
      <c r="I188" s="146"/>
      <c r="J188" s="147">
        <f t="shared" si="20"/>
        <v>0</v>
      </c>
      <c r="K188" s="143" t="s">
        <v>128</v>
      </c>
      <c r="L188" s="30"/>
      <c r="M188" s="148" t="s">
        <v>1</v>
      </c>
      <c r="N188" s="149" t="s">
        <v>42</v>
      </c>
      <c r="O188" s="55"/>
      <c r="P188" s="150">
        <f t="shared" si="21"/>
        <v>0</v>
      </c>
      <c r="Q188" s="150">
        <v>0</v>
      </c>
      <c r="R188" s="150">
        <f t="shared" si="22"/>
        <v>0</v>
      </c>
      <c r="S188" s="150">
        <v>0</v>
      </c>
      <c r="T188" s="151">
        <f t="shared" si="23"/>
        <v>0</v>
      </c>
      <c r="U188" s="29"/>
      <c r="V188" s="29"/>
      <c r="W188" s="29"/>
      <c r="X188" s="29"/>
      <c r="Y188" s="29"/>
      <c r="Z188" s="29"/>
      <c r="AA188" s="29"/>
      <c r="AB188" s="29"/>
      <c r="AC188" s="29"/>
      <c r="AD188" s="29"/>
      <c r="AE188" s="29"/>
      <c r="AR188" s="152" t="s">
        <v>129</v>
      </c>
      <c r="AT188" s="152" t="s">
        <v>124</v>
      </c>
      <c r="AU188" s="152" t="s">
        <v>87</v>
      </c>
      <c r="AY188" s="14" t="s">
        <v>121</v>
      </c>
      <c r="BE188" s="153">
        <f t="shared" si="14"/>
        <v>0</v>
      </c>
      <c r="BF188" s="153">
        <f t="shared" si="15"/>
        <v>0</v>
      </c>
      <c r="BG188" s="153">
        <f t="shared" si="16"/>
        <v>0</v>
      </c>
      <c r="BH188" s="153">
        <f t="shared" si="17"/>
        <v>0</v>
      </c>
      <c r="BI188" s="153">
        <f t="shared" si="18"/>
        <v>0</v>
      </c>
      <c r="BJ188" s="14" t="s">
        <v>85</v>
      </c>
      <c r="BK188" s="153">
        <f t="shared" si="19"/>
        <v>0</v>
      </c>
      <c r="BL188" s="14" t="s">
        <v>129</v>
      </c>
      <c r="BM188" s="152" t="s">
        <v>388</v>
      </c>
    </row>
    <row r="189" spans="1:65" s="2" customFormat="1" ht="33" customHeight="1">
      <c r="A189" s="29"/>
      <c r="B189" s="140"/>
      <c r="C189" s="141" t="s">
        <v>389</v>
      </c>
      <c r="D189" s="141" t="s">
        <v>124</v>
      </c>
      <c r="E189" s="142" t="s">
        <v>390</v>
      </c>
      <c r="F189" s="143" t="s">
        <v>391</v>
      </c>
      <c r="G189" s="144" t="s">
        <v>161</v>
      </c>
      <c r="H189" s="145">
        <v>66.459999999999994</v>
      </c>
      <c r="I189" s="146"/>
      <c r="J189" s="147">
        <f t="shared" si="20"/>
        <v>0</v>
      </c>
      <c r="K189" s="143" t="s">
        <v>128</v>
      </c>
      <c r="L189" s="30"/>
      <c r="M189" s="148" t="s">
        <v>1</v>
      </c>
      <c r="N189" s="149" t="s">
        <v>42</v>
      </c>
      <c r="O189" s="55"/>
      <c r="P189" s="150">
        <f t="shared" si="21"/>
        <v>0</v>
      </c>
      <c r="Q189" s="150">
        <v>0</v>
      </c>
      <c r="R189" s="150">
        <f t="shared" si="22"/>
        <v>0</v>
      </c>
      <c r="S189" s="150">
        <v>0</v>
      </c>
      <c r="T189" s="151">
        <f t="shared" si="23"/>
        <v>0</v>
      </c>
      <c r="U189" s="29"/>
      <c r="V189" s="29"/>
      <c r="W189" s="29"/>
      <c r="X189" s="29"/>
      <c r="Y189" s="29"/>
      <c r="Z189" s="29"/>
      <c r="AA189" s="29"/>
      <c r="AB189" s="29"/>
      <c r="AC189" s="29"/>
      <c r="AD189" s="29"/>
      <c r="AE189" s="29"/>
      <c r="AR189" s="152" t="s">
        <v>129</v>
      </c>
      <c r="AT189" s="152" t="s">
        <v>124</v>
      </c>
      <c r="AU189" s="152" t="s">
        <v>87</v>
      </c>
      <c r="AY189" s="14" t="s">
        <v>121</v>
      </c>
      <c r="BE189" s="153">
        <f t="shared" si="14"/>
        <v>0</v>
      </c>
      <c r="BF189" s="153">
        <f t="shared" si="15"/>
        <v>0</v>
      </c>
      <c r="BG189" s="153">
        <f t="shared" si="16"/>
        <v>0</v>
      </c>
      <c r="BH189" s="153">
        <f t="shared" si="17"/>
        <v>0</v>
      </c>
      <c r="BI189" s="153">
        <f t="shared" si="18"/>
        <v>0</v>
      </c>
      <c r="BJ189" s="14" t="s">
        <v>85</v>
      </c>
      <c r="BK189" s="153">
        <f t="shared" si="19"/>
        <v>0</v>
      </c>
      <c r="BL189" s="14" t="s">
        <v>129</v>
      </c>
      <c r="BM189" s="152" t="s">
        <v>392</v>
      </c>
    </row>
    <row r="190" spans="1:65" s="12" customFormat="1" ht="25.9" customHeight="1">
      <c r="B190" s="127"/>
      <c r="D190" s="128" t="s">
        <v>76</v>
      </c>
      <c r="E190" s="129" t="s">
        <v>393</v>
      </c>
      <c r="F190" s="129" t="s">
        <v>394</v>
      </c>
      <c r="I190" s="130"/>
      <c r="J190" s="131">
        <f>BK190</f>
        <v>0</v>
      </c>
      <c r="L190" s="127"/>
      <c r="M190" s="132"/>
      <c r="N190" s="133"/>
      <c r="O190" s="133"/>
      <c r="P190" s="134">
        <f>SUM(P191:P210)</f>
        <v>0</v>
      </c>
      <c r="Q190" s="133"/>
      <c r="R190" s="134">
        <f>SUM(R191:R210)</f>
        <v>0</v>
      </c>
      <c r="S190" s="133"/>
      <c r="T190" s="135">
        <f>SUM(T191:T210)</f>
        <v>0</v>
      </c>
      <c r="AR190" s="128" t="s">
        <v>129</v>
      </c>
      <c r="AT190" s="136" t="s">
        <v>76</v>
      </c>
      <c r="AU190" s="136" t="s">
        <v>77</v>
      </c>
      <c r="AY190" s="128" t="s">
        <v>121</v>
      </c>
      <c r="BK190" s="137">
        <f>SUM(BK191:BK210)</f>
        <v>0</v>
      </c>
    </row>
    <row r="191" spans="1:65" s="2" customFormat="1" ht="36">
      <c r="A191" s="29"/>
      <c r="B191" s="140"/>
      <c r="C191" s="141" t="s">
        <v>395</v>
      </c>
      <c r="D191" s="141" t="s">
        <v>124</v>
      </c>
      <c r="E191" s="142" t="s">
        <v>396</v>
      </c>
      <c r="F191" s="143" t="s">
        <v>397</v>
      </c>
      <c r="G191" s="144" t="s">
        <v>127</v>
      </c>
      <c r="H191" s="145">
        <v>1</v>
      </c>
      <c r="I191" s="146"/>
      <c r="J191" s="147">
        <f t="shared" ref="J191:J210" si="24">ROUND(I191*H191,2)</f>
        <v>0</v>
      </c>
      <c r="K191" s="143" t="s">
        <v>128</v>
      </c>
      <c r="L191" s="30"/>
      <c r="M191" s="148" t="s">
        <v>1</v>
      </c>
      <c r="N191" s="149" t="s">
        <v>42</v>
      </c>
      <c r="O191" s="55"/>
      <c r="P191" s="150">
        <f t="shared" ref="P191:P210" si="25">O191*H191</f>
        <v>0</v>
      </c>
      <c r="Q191" s="150">
        <v>0</v>
      </c>
      <c r="R191" s="150">
        <f t="shared" ref="R191:R210" si="26">Q191*H191</f>
        <v>0</v>
      </c>
      <c r="S191" s="150">
        <v>0</v>
      </c>
      <c r="T191" s="151">
        <f t="shared" ref="T191:T210" si="27">S191*H191</f>
        <v>0</v>
      </c>
      <c r="U191" s="29"/>
      <c r="V191" s="29"/>
      <c r="W191" s="29"/>
      <c r="X191" s="29"/>
      <c r="Y191" s="29"/>
      <c r="Z191" s="29"/>
      <c r="AA191" s="29"/>
      <c r="AB191" s="29"/>
      <c r="AC191" s="29"/>
      <c r="AD191" s="29"/>
      <c r="AE191" s="29"/>
      <c r="AR191" s="152" t="s">
        <v>398</v>
      </c>
      <c r="AT191" s="152" t="s">
        <v>124</v>
      </c>
      <c r="AU191" s="152" t="s">
        <v>85</v>
      </c>
      <c r="AY191" s="14" t="s">
        <v>121</v>
      </c>
      <c r="BE191" s="153">
        <f t="shared" ref="BE191:BE210" si="28">IF(N191="základní",J191,0)</f>
        <v>0</v>
      </c>
      <c r="BF191" s="153">
        <f t="shared" ref="BF191:BF210" si="29">IF(N191="snížená",J191,0)</f>
        <v>0</v>
      </c>
      <c r="BG191" s="153">
        <f t="shared" ref="BG191:BG210" si="30">IF(N191="zákl. přenesená",J191,0)</f>
        <v>0</v>
      </c>
      <c r="BH191" s="153">
        <f t="shared" ref="BH191:BH210" si="31">IF(N191="sníž. přenesená",J191,0)</f>
        <v>0</v>
      </c>
      <c r="BI191" s="153">
        <f t="shared" ref="BI191:BI210" si="32">IF(N191="nulová",J191,0)</f>
        <v>0</v>
      </c>
      <c r="BJ191" s="14" t="s">
        <v>85</v>
      </c>
      <c r="BK191" s="153">
        <f t="shared" ref="BK191:BK210" si="33">ROUND(I191*H191,2)</f>
        <v>0</v>
      </c>
      <c r="BL191" s="14" t="s">
        <v>398</v>
      </c>
      <c r="BM191" s="152" t="s">
        <v>399</v>
      </c>
    </row>
    <row r="192" spans="1:65" s="2" customFormat="1" ht="16.5" customHeight="1">
      <c r="A192" s="29"/>
      <c r="B192" s="140"/>
      <c r="C192" s="141" t="s">
        <v>400</v>
      </c>
      <c r="D192" s="141" t="s">
        <v>124</v>
      </c>
      <c r="E192" s="142" t="s">
        <v>401</v>
      </c>
      <c r="F192" s="143" t="s">
        <v>402</v>
      </c>
      <c r="G192" s="144" t="s">
        <v>127</v>
      </c>
      <c r="H192" s="145">
        <v>1</v>
      </c>
      <c r="I192" s="146"/>
      <c r="J192" s="147">
        <f t="shared" si="24"/>
        <v>0</v>
      </c>
      <c r="K192" s="143" t="s">
        <v>128</v>
      </c>
      <c r="L192" s="30"/>
      <c r="M192" s="148" t="s">
        <v>1</v>
      </c>
      <c r="N192" s="149" t="s">
        <v>42</v>
      </c>
      <c r="O192" s="55"/>
      <c r="P192" s="150">
        <f t="shared" si="25"/>
        <v>0</v>
      </c>
      <c r="Q192" s="150">
        <v>0</v>
      </c>
      <c r="R192" s="150">
        <f t="shared" si="26"/>
        <v>0</v>
      </c>
      <c r="S192" s="150">
        <v>0</v>
      </c>
      <c r="T192" s="151">
        <f t="shared" si="27"/>
        <v>0</v>
      </c>
      <c r="U192" s="29"/>
      <c r="V192" s="29"/>
      <c r="W192" s="29"/>
      <c r="X192" s="29"/>
      <c r="Y192" s="29"/>
      <c r="Z192" s="29"/>
      <c r="AA192" s="29"/>
      <c r="AB192" s="29"/>
      <c r="AC192" s="29"/>
      <c r="AD192" s="29"/>
      <c r="AE192" s="29"/>
      <c r="AR192" s="152" t="s">
        <v>398</v>
      </c>
      <c r="AT192" s="152" t="s">
        <v>124</v>
      </c>
      <c r="AU192" s="152" t="s">
        <v>85</v>
      </c>
      <c r="AY192" s="14" t="s">
        <v>121</v>
      </c>
      <c r="BE192" s="153">
        <f t="shared" si="28"/>
        <v>0</v>
      </c>
      <c r="BF192" s="153">
        <f t="shared" si="29"/>
        <v>0</v>
      </c>
      <c r="BG192" s="153">
        <f t="shared" si="30"/>
        <v>0</v>
      </c>
      <c r="BH192" s="153">
        <f t="shared" si="31"/>
        <v>0</v>
      </c>
      <c r="BI192" s="153">
        <f t="shared" si="32"/>
        <v>0</v>
      </c>
      <c r="BJ192" s="14" t="s">
        <v>85</v>
      </c>
      <c r="BK192" s="153">
        <f t="shared" si="33"/>
        <v>0</v>
      </c>
      <c r="BL192" s="14" t="s">
        <v>398</v>
      </c>
      <c r="BM192" s="152" t="s">
        <v>403</v>
      </c>
    </row>
    <row r="193" spans="1:65" s="2" customFormat="1" ht="16.5" customHeight="1">
      <c r="A193" s="29"/>
      <c r="B193" s="140"/>
      <c r="C193" s="141" t="s">
        <v>404</v>
      </c>
      <c r="D193" s="141" t="s">
        <v>124</v>
      </c>
      <c r="E193" s="142" t="s">
        <v>405</v>
      </c>
      <c r="F193" s="143" t="s">
        <v>406</v>
      </c>
      <c r="G193" s="144" t="s">
        <v>127</v>
      </c>
      <c r="H193" s="145">
        <v>2</v>
      </c>
      <c r="I193" s="146"/>
      <c r="J193" s="147">
        <f t="shared" si="24"/>
        <v>0</v>
      </c>
      <c r="K193" s="143" t="s">
        <v>128</v>
      </c>
      <c r="L193" s="30"/>
      <c r="M193" s="148" t="s">
        <v>1</v>
      </c>
      <c r="N193" s="149" t="s">
        <v>42</v>
      </c>
      <c r="O193" s="55"/>
      <c r="P193" s="150">
        <f t="shared" si="25"/>
        <v>0</v>
      </c>
      <c r="Q193" s="150">
        <v>0</v>
      </c>
      <c r="R193" s="150">
        <f t="shared" si="26"/>
        <v>0</v>
      </c>
      <c r="S193" s="150">
        <v>0</v>
      </c>
      <c r="T193" s="151">
        <f t="shared" si="27"/>
        <v>0</v>
      </c>
      <c r="U193" s="29"/>
      <c r="V193" s="29"/>
      <c r="W193" s="29"/>
      <c r="X193" s="29"/>
      <c r="Y193" s="29"/>
      <c r="Z193" s="29"/>
      <c r="AA193" s="29"/>
      <c r="AB193" s="29"/>
      <c r="AC193" s="29"/>
      <c r="AD193" s="29"/>
      <c r="AE193" s="29"/>
      <c r="AR193" s="152" t="s">
        <v>398</v>
      </c>
      <c r="AT193" s="152" t="s">
        <v>124</v>
      </c>
      <c r="AU193" s="152" t="s">
        <v>85</v>
      </c>
      <c r="AY193" s="14" t="s">
        <v>121</v>
      </c>
      <c r="BE193" s="153">
        <f t="shared" si="28"/>
        <v>0</v>
      </c>
      <c r="BF193" s="153">
        <f t="shared" si="29"/>
        <v>0</v>
      </c>
      <c r="BG193" s="153">
        <f t="shared" si="30"/>
        <v>0</v>
      </c>
      <c r="BH193" s="153">
        <f t="shared" si="31"/>
        <v>0</v>
      </c>
      <c r="BI193" s="153">
        <f t="shared" si="32"/>
        <v>0</v>
      </c>
      <c r="BJ193" s="14" t="s">
        <v>85</v>
      </c>
      <c r="BK193" s="153">
        <f t="shared" si="33"/>
        <v>0</v>
      </c>
      <c r="BL193" s="14" t="s">
        <v>398</v>
      </c>
      <c r="BM193" s="152" t="s">
        <v>407</v>
      </c>
    </row>
    <row r="194" spans="1:65" s="2" customFormat="1" ht="33" customHeight="1">
      <c r="A194" s="29"/>
      <c r="B194" s="140"/>
      <c r="C194" s="141" t="s">
        <v>408</v>
      </c>
      <c r="D194" s="141" t="s">
        <v>124</v>
      </c>
      <c r="E194" s="142" t="s">
        <v>409</v>
      </c>
      <c r="F194" s="143" t="s">
        <v>410</v>
      </c>
      <c r="G194" s="144" t="s">
        <v>127</v>
      </c>
      <c r="H194" s="145">
        <v>4</v>
      </c>
      <c r="I194" s="146"/>
      <c r="J194" s="147">
        <f t="shared" si="24"/>
        <v>0</v>
      </c>
      <c r="K194" s="143" t="s">
        <v>128</v>
      </c>
      <c r="L194" s="30"/>
      <c r="M194" s="148" t="s">
        <v>1</v>
      </c>
      <c r="N194" s="149" t="s">
        <v>42</v>
      </c>
      <c r="O194" s="55"/>
      <c r="P194" s="150">
        <f t="shared" si="25"/>
        <v>0</v>
      </c>
      <c r="Q194" s="150">
        <v>0</v>
      </c>
      <c r="R194" s="150">
        <f t="shared" si="26"/>
        <v>0</v>
      </c>
      <c r="S194" s="150">
        <v>0</v>
      </c>
      <c r="T194" s="151">
        <f t="shared" si="27"/>
        <v>0</v>
      </c>
      <c r="U194" s="29"/>
      <c r="V194" s="29"/>
      <c r="W194" s="29"/>
      <c r="X194" s="29"/>
      <c r="Y194" s="29"/>
      <c r="Z194" s="29"/>
      <c r="AA194" s="29"/>
      <c r="AB194" s="29"/>
      <c r="AC194" s="29"/>
      <c r="AD194" s="29"/>
      <c r="AE194" s="29"/>
      <c r="AR194" s="152" t="s">
        <v>398</v>
      </c>
      <c r="AT194" s="152" t="s">
        <v>124</v>
      </c>
      <c r="AU194" s="152" t="s">
        <v>85</v>
      </c>
      <c r="AY194" s="14" t="s">
        <v>121</v>
      </c>
      <c r="BE194" s="153">
        <f t="shared" si="28"/>
        <v>0</v>
      </c>
      <c r="BF194" s="153">
        <f t="shared" si="29"/>
        <v>0</v>
      </c>
      <c r="BG194" s="153">
        <f t="shared" si="30"/>
        <v>0</v>
      </c>
      <c r="BH194" s="153">
        <f t="shared" si="31"/>
        <v>0</v>
      </c>
      <c r="BI194" s="153">
        <f t="shared" si="32"/>
        <v>0</v>
      </c>
      <c r="BJ194" s="14" t="s">
        <v>85</v>
      </c>
      <c r="BK194" s="153">
        <f t="shared" si="33"/>
        <v>0</v>
      </c>
      <c r="BL194" s="14" t="s">
        <v>398</v>
      </c>
      <c r="BM194" s="152" t="s">
        <v>411</v>
      </c>
    </row>
    <row r="195" spans="1:65" s="2" customFormat="1" ht="16.5" customHeight="1">
      <c r="A195" s="29"/>
      <c r="B195" s="140"/>
      <c r="C195" s="141" t="s">
        <v>412</v>
      </c>
      <c r="D195" s="141" t="s">
        <v>124</v>
      </c>
      <c r="E195" s="142" t="s">
        <v>413</v>
      </c>
      <c r="F195" s="143" t="s">
        <v>414</v>
      </c>
      <c r="G195" s="144" t="s">
        <v>127</v>
      </c>
      <c r="H195" s="145">
        <v>4</v>
      </c>
      <c r="I195" s="146"/>
      <c r="J195" s="147">
        <f t="shared" si="24"/>
        <v>0</v>
      </c>
      <c r="K195" s="143" t="s">
        <v>128</v>
      </c>
      <c r="L195" s="30"/>
      <c r="M195" s="148" t="s">
        <v>1</v>
      </c>
      <c r="N195" s="149" t="s">
        <v>42</v>
      </c>
      <c r="O195" s="55"/>
      <c r="P195" s="150">
        <f t="shared" si="25"/>
        <v>0</v>
      </c>
      <c r="Q195" s="150">
        <v>0</v>
      </c>
      <c r="R195" s="150">
        <f t="shared" si="26"/>
        <v>0</v>
      </c>
      <c r="S195" s="150">
        <v>0</v>
      </c>
      <c r="T195" s="151">
        <f t="shared" si="27"/>
        <v>0</v>
      </c>
      <c r="U195" s="29"/>
      <c r="V195" s="29"/>
      <c r="W195" s="29"/>
      <c r="X195" s="29"/>
      <c r="Y195" s="29"/>
      <c r="Z195" s="29"/>
      <c r="AA195" s="29"/>
      <c r="AB195" s="29"/>
      <c r="AC195" s="29"/>
      <c r="AD195" s="29"/>
      <c r="AE195" s="29"/>
      <c r="AR195" s="152" t="s">
        <v>398</v>
      </c>
      <c r="AT195" s="152" t="s">
        <v>124</v>
      </c>
      <c r="AU195" s="152" t="s">
        <v>85</v>
      </c>
      <c r="AY195" s="14" t="s">
        <v>121</v>
      </c>
      <c r="BE195" s="153">
        <f t="shared" si="28"/>
        <v>0</v>
      </c>
      <c r="BF195" s="153">
        <f t="shared" si="29"/>
        <v>0</v>
      </c>
      <c r="BG195" s="153">
        <f t="shared" si="30"/>
        <v>0</v>
      </c>
      <c r="BH195" s="153">
        <f t="shared" si="31"/>
        <v>0</v>
      </c>
      <c r="BI195" s="153">
        <f t="shared" si="32"/>
        <v>0</v>
      </c>
      <c r="BJ195" s="14" t="s">
        <v>85</v>
      </c>
      <c r="BK195" s="153">
        <f t="shared" si="33"/>
        <v>0</v>
      </c>
      <c r="BL195" s="14" t="s">
        <v>398</v>
      </c>
      <c r="BM195" s="152" t="s">
        <v>415</v>
      </c>
    </row>
    <row r="196" spans="1:65" s="2" customFormat="1" ht="16.5" customHeight="1">
      <c r="A196" s="29"/>
      <c r="B196" s="140"/>
      <c r="C196" s="141" t="s">
        <v>416</v>
      </c>
      <c r="D196" s="141" t="s">
        <v>124</v>
      </c>
      <c r="E196" s="142" t="s">
        <v>417</v>
      </c>
      <c r="F196" s="143" t="s">
        <v>418</v>
      </c>
      <c r="G196" s="144" t="s">
        <v>127</v>
      </c>
      <c r="H196" s="145">
        <v>1</v>
      </c>
      <c r="I196" s="146"/>
      <c r="J196" s="147">
        <f t="shared" si="24"/>
        <v>0</v>
      </c>
      <c r="K196" s="143" t="s">
        <v>128</v>
      </c>
      <c r="L196" s="30"/>
      <c r="M196" s="148" t="s">
        <v>1</v>
      </c>
      <c r="N196" s="149" t="s">
        <v>42</v>
      </c>
      <c r="O196" s="55"/>
      <c r="P196" s="150">
        <f t="shared" si="25"/>
        <v>0</v>
      </c>
      <c r="Q196" s="150">
        <v>0</v>
      </c>
      <c r="R196" s="150">
        <f t="shared" si="26"/>
        <v>0</v>
      </c>
      <c r="S196" s="150">
        <v>0</v>
      </c>
      <c r="T196" s="151">
        <f t="shared" si="27"/>
        <v>0</v>
      </c>
      <c r="U196" s="29"/>
      <c r="V196" s="29"/>
      <c r="W196" s="29"/>
      <c r="X196" s="29"/>
      <c r="Y196" s="29"/>
      <c r="Z196" s="29"/>
      <c r="AA196" s="29"/>
      <c r="AB196" s="29"/>
      <c r="AC196" s="29"/>
      <c r="AD196" s="29"/>
      <c r="AE196" s="29"/>
      <c r="AR196" s="152" t="s">
        <v>398</v>
      </c>
      <c r="AT196" s="152" t="s">
        <v>124</v>
      </c>
      <c r="AU196" s="152" t="s">
        <v>85</v>
      </c>
      <c r="AY196" s="14" t="s">
        <v>121</v>
      </c>
      <c r="BE196" s="153">
        <f t="shared" si="28"/>
        <v>0</v>
      </c>
      <c r="BF196" s="153">
        <f t="shared" si="29"/>
        <v>0</v>
      </c>
      <c r="BG196" s="153">
        <f t="shared" si="30"/>
        <v>0</v>
      </c>
      <c r="BH196" s="153">
        <f t="shared" si="31"/>
        <v>0</v>
      </c>
      <c r="BI196" s="153">
        <f t="shared" si="32"/>
        <v>0</v>
      </c>
      <c r="BJ196" s="14" t="s">
        <v>85</v>
      </c>
      <c r="BK196" s="153">
        <f t="shared" si="33"/>
        <v>0</v>
      </c>
      <c r="BL196" s="14" t="s">
        <v>398</v>
      </c>
      <c r="BM196" s="152" t="s">
        <v>419</v>
      </c>
    </row>
    <row r="197" spans="1:65" s="2" customFormat="1" ht="16.5" customHeight="1">
      <c r="A197" s="29"/>
      <c r="B197" s="140"/>
      <c r="C197" s="141" t="s">
        <v>420</v>
      </c>
      <c r="D197" s="141" t="s">
        <v>124</v>
      </c>
      <c r="E197" s="142" t="s">
        <v>421</v>
      </c>
      <c r="F197" s="143" t="s">
        <v>422</v>
      </c>
      <c r="G197" s="144" t="s">
        <v>127</v>
      </c>
      <c r="H197" s="145">
        <v>2</v>
      </c>
      <c r="I197" s="146"/>
      <c r="J197" s="147">
        <f t="shared" si="24"/>
        <v>0</v>
      </c>
      <c r="K197" s="143" t="s">
        <v>128</v>
      </c>
      <c r="L197" s="30"/>
      <c r="M197" s="148" t="s">
        <v>1</v>
      </c>
      <c r="N197" s="149" t="s">
        <v>42</v>
      </c>
      <c r="O197" s="55"/>
      <c r="P197" s="150">
        <f t="shared" si="25"/>
        <v>0</v>
      </c>
      <c r="Q197" s="150">
        <v>0</v>
      </c>
      <c r="R197" s="150">
        <f t="shared" si="26"/>
        <v>0</v>
      </c>
      <c r="S197" s="150">
        <v>0</v>
      </c>
      <c r="T197" s="151">
        <f t="shared" si="27"/>
        <v>0</v>
      </c>
      <c r="U197" s="29"/>
      <c r="V197" s="29"/>
      <c r="W197" s="29"/>
      <c r="X197" s="29"/>
      <c r="Y197" s="29"/>
      <c r="Z197" s="29"/>
      <c r="AA197" s="29"/>
      <c r="AB197" s="29"/>
      <c r="AC197" s="29"/>
      <c r="AD197" s="29"/>
      <c r="AE197" s="29"/>
      <c r="AR197" s="152" t="s">
        <v>398</v>
      </c>
      <c r="AT197" s="152" t="s">
        <v>124</v>
      </c>
      <c r="AU197" s="152" t="s">
        <v>85</v>
      </c>
      <c r="AY197" s="14" t="s">
        <v>121</v>
      </c>
      <c r="BE197" s="153">
        <f t="shared" si="28"/>
        <v>0</v>
      </c>
      <c r="BF197" s="153">
        <f t="shared" si="29"/>
        <v>0</v>
      </c>
      <c r="BG197" s="153">
        <f t="shared" si="30"/>
        <v>0</v>
      </c>
      <c r="BH197" s="153">
        <f t="shared" si="31"/>
        <v>0</v>
      </c>
      <c r="BI197" s="153">
        <f t="shared" si="32"/>
        <v>0</v>
      </c>
      <c r="BJ197" s="14" t="s">
        <v>85</v>
      </c>
      <c r="BK197" s="153">
        <f t="shared" si="33"/>
        <v>0</v>
      </c>
      <c r="BL197" s="14" t="s">
        <v>398</v>
      </c>
      <c r="BM197" s="152" t="s">
        <v>423</v>
      </c>
    </row>
    <row r="198" spans="1:65" s="2" customFormat="1" ht="60">
      <c r="A198" s="29"/>
      <c r="B198" s="140"/>
      <c r="C198" s="141" t="s">
        <v>424</v>
      </c>
      <c r="D198" s="141" t="s">
        <v>124</v>
      </c>
      <c r="E198" s="142" t="s">
        <v>425</v>
      </c>
      <c r="F198" s="143" t="s">
        <v>426</v>
      </c>
      <c r="G198" s="144" t="s">
        <v>127</v>
      </c>
      <c r="H198" s="145">
        <v>1</v>
      </c>
      <c r="I198" s="146"/>
      <c r="J198" s="147">
        <f t="shared" si="24"/>
        <v>0</v>
      </c>
      <c r="K198" s="143" t="s">
        <v>128</v>
      </c>
      <c r="L198" s="30"/>
      <c r="M198" s="148" t="s">
        <v>1</v>
      </c>
      <c r="N198" s="149" t="s">
        <v>42</v>
      </c>
      <c r="O198" s="55"/>
      <c r="P198" s="150">
        <f t="shared" si="25"/>
        <v>0</v>
      </c>
      <c r="Q198" s="150">
        <v>0</v>
      </c>
      <c r="R198" s="150">
        <f t="shared" si="26"/>
        <v>0</v>
      </c>
      <c r="S198" s="150">
        <v>0</v>
      </c>
      <c r="T198" s="151">
        <f t="shared" si="27"/>
        <v>0</v>
      </c>
      <c r="U198" s="29"/>
      <c r="V198" s="29"/>
      <c r="W198" s="29"/>
      <c r="X198" s="29"/>
      <c r="Y198" s="29"/>
      <c r="Z198" s="29"/>
      <c r="AA198" s="29"/>
      <c r="AB198" s="29"/>
      <c r="AC198" s="29"/>
      <c r="AD198" s="29"/>
      <c r="AE198" s="29"/>
      <c r="AR198" s="152" t="s">
        <v>129</v>
      </c>
      <c r="AT198" s="152" t="s">
        <v>124</v>
      </c>
      <c r="AU198" s="152" t="s">
        <v>85</v>
      </c>
      <c r="AY198" s="14" t="s">
        <v>121</v>
      </c>
      <c r="BE198" s="153">
        <f t="shared" si="28"/>
        <v>0</v>
      </c>
      <c r="BF198" s="153">
        <f t="shared" si="29"/>
        <v>0</v>
      </c>
      <c r="BG198" s="153">
        <f t="shared" si="30"/>
        <v>0</v>
      </c>
      <c r="BH198" s="153">
        <f t="shared" si="31"/>
        <v>0</v>
      </c>
      <c r="BI198" s="153">
        <f t="shared" si="32"/>
        <v>0</v>
      </c>
      <c r="BJ198" s="14" t="s">
        <v>85</v>
      </c>
      <c r="BK198" s="153">
        <f t="shared" si="33"/>
        <v>0</v>
      </c>
      <c r="BL198" s="14" t="s">
        <v>129</v>
      </c>
      <c r="BM198" s="152" t="s">
        <v>427</v>
      </c>
    </row>
    <row r="199" spans="1:65" s="2" customFormat="1" ht="78" customHeight="1">
      <c r="A199" s="29"/>
      <c r="B199" s="140"/>
      <c r="C199" s="141" t="s">
        <v>428</v>
      </c>
      <c r="D199" s="141" t="s">
        <v>124</v>
      </c>
      <c r="E199" s="142" t="s">
        <v>429</v>
      </c>
      <c r="F199" s="143" t="s">
        <v>430</v>
      </c>
      <c r="G199" s="144" t="s">
        <v>151</v>
      </c>
      <c r="H199" s="145">
        <v>1100</v>
      </c>
      <c r="I199" s="146"/>
      <c r="J199" s="147">
        <f t="shared" si="24"/>
        <v>0</v>
      </c>
      <c r="K199" s="143" t="s">
        <v>128</v>
      </c>
      <c r="L199" s="30"/>
      <c r="M199" s="148" t="s">
        <v>1</v>
      </c>
      <c r="N199" s="149" t="s">
        <v>42</v>
      </c>
      <c r="O199" s="55"/>
      <c r="P199" s="150">
        <f t="shared" si="25"/>
        <v>0</v>
      </c>
      <c r="Q199" s="150">
        <v>0</v>
      </c>
      <c r="R199" s="150">
        <f t="shared" si="26"/>
        <v>0</v>
      </c>
      <c r="S199" s="150">
        <v>0</v>
      </c>
      <c r="T199" s="151">
        <f t="shared" si="27"/>
        <v>0</v>
      </c>
      <c r="U199" s="29"/>
      <c r="V199" s="29"/>
      <c r="W199" s="29"/>
      <c r="X199" s="29"/>
      <c r="Y199" s="29"/>
      <c r="Z199" s="29"/>
      <c r="AA199" s="29"/>
      <c r="AB199" s="29"/>
      <c r="AC199" s="29"/>
      <c r="AD199" s="29"/>
      <c r="AE199" s="29"/>
      <c r="AR199" s="152" t="s">
        <v>398</v>
      </c>
      <c r="AT199" s="152" t="s">
        <v>124</v>
      </c>
      <c r="AU199" s="152" t="s">
        <v>85</v>
      </c>
      <c r="AY199" s="14" t="s">
        <v>121</v>
      </c>
      <c r="BE199" s="153">
        <f t="shared" si="28"/>
        <v>0</v>
      </c>
      <c r="BF199" s="153">
        <f t="shared" si="29"/>
        <v>0</v>
      </c>
      <c r="BG199" s="153">
        <f t="shared" si="30"/>
        <v>0</v>
      </c>
      <c r="BH199" s="153">
        <f t="shared" si="31"/>
        <v>0</v>
      </c>
      <c r="BI199" s="153">
        <f t="shared" si="32"/>
        <v>0</v>
      </c>
      <c r="BJ199" s="14" t="s">
        <v>85</v>
      </c>
      <c r="BK199" s="153">
        <f t="shared" si="33"/>
        <v>0</v>
      </c>
      <c r="BL199" s="14" t="s">
        <v>398</v>
      </c>
      <c r="BM199" s="152" t="s">
        <v>431</v>
      </c>
    </row>
    <row r="200" spans="1:65" s="2" customFormat="1" ht="89.25" customHeight="1">
      <c r="A200" s="29"/>
      <c r="B200" s="140"/>
      <c r="C200" s="141" t="s">
        <v>432</v>
      </c>
      <c r="D200" s="141" t="s">
        <v>124</v>
      </c>
      <c r="E200" s="142" t="s">
        <v>433</v>
      </c>
      <c r="F200" s="143" t="s">
        <v>434</v>
      </c>
      <c r="G200" s="144" t="s">
        <v>151</v>
      </c>
      <c r="H200" s="145">
        <v>0.1</v>
      </c>
      <c r="I200" s="146"/>
      <c r="J200" s="147">
        <f t="shared" si="24"/>
        <v>0</v>
      </c>
      <c r="K200" s="143" t="s">
        <v>128</v>
      </c>
      <c r="L200" s="30"/>
      <c r="M200" s="148" t="s">
        <v>1</v>
      </c>
      <c r="N200" s="149" t="s">
        <v>42</v>
      </c>
      <c r="O200" s="55"/>
      <c r="P200" s="150">
        <f t="shared" si="25"/>
        <v>0</v>
      </c>
      <c r="Q200" s="150">
        <v>0</v>
      </c>
      <c r="R200" s="150">
        <f t="shared" si="26"/>
        <v>0</v>
      </c>
      <c r="S200" s="150">
        <v>0</v>
      </c>
      <c r="T200" s="151">
        <f t="shared" si="27"/>
        <v>0</v>
      </c>
      <c r="U200" s="29"/>
      <c r="V200" s="29"/>
      <c r="W200" s="29"/>
      <c r="X200" s="29"/>
      <c r="Y200" s="29"/>
      <c r="Z200" s="29"/>
      <c r="AA200" s="29"/>
      <c r="AB200" s="29"/>
      <c r="AC200" s="29"/>
      <c r="AD200" s="29"/>
      <c r="AE200" s="29"/>
      <c r="AR200" s="152" t="s">
        <v>398</v>
      </c>
      <c r="AT200" s="152" t="s">
        <v>124</v>
      </c>
      <c r="AU200" s="152" t="s">
        <v>85</v>
      </c>
      <c r="AY200" s="14" t="s">
        <v>121</v>
      </c>
      <c r="BE200" s="153">
        <f t="shared" si="28"/>
        <v>0</v>
      </c>
      <c r="BF200" s="153">
        <f t="shared" si="29"/>
        <v>0</v>
      </c>
      <c r="BG200" s="153">
        <f t="shared" si="30"/>
        <v>0</v>
      </c>
      <c r="BH200" s="153">
        <f t="shared" si="31"/>
        <v>0</v>
      </c>
      <c r="BI200" s="153">
        <f t="shared" si="32"/>
        <v>0</v>
      </c>
      <c r="BJ200" s="14" t="s">
        <v>85</v>
      </c>
      <c r="BK200" s="153">
        <f t="shared" si="33"/>
        <v>0</v>
      </c>
      <c r="BL200" s="14" t="s">
        <v>398</v>
      </c>
      <c r="BM200" s="152" t="s">
        <v>435</v>
      </c>
    </row>
    <row r="201" spans="1:65" s="2" customFormat="1" ht="78" customHeight="1">
      <c r="A201" s="29"/>
      <c r="B201" s="140"/>
      <c r="C201" s="141" t="s">
        <v>436</v>
      </c>
      <c r="D201" s="141" t="s">
        <v>124</v>
      </c>
      <c r="E201" s="142" t="s">
        <v>437</v>
      </c>
      <c r="F201" s="143" t="s">
        <v>438</v>
      </c>
      <c r="G201" s="144" t="s">
        <v>151</v>
      </c>
      <c r="H201" s="145">
        <v>1010.3</v>
      </c>
      <c r="I201" s="146"/>
      <c r="J201" s="147">
        <f t="shared" si="24"/>
        <v>0</v>
      </c>
      <c r="K201" s="143" t="s">
        <v>128</v>
      </c>
      <c r="L201" s="30"/>
      <c r="M201" s="148" t="s">
        <v>1</v>
      </c>
      <c r="N201" s="149" t="s">
        <v>42</v>
      </c>
      <c r="O201" s="55"/>
      <c r="P201" s="150">
        <f t="shared" si="25"/>
        <v>0</v>
      </c>
      <c r="Q201" s="150">
        <v>0</v>
      </c>
      <c r="R201" s="150">
        <f t="shared" si="26"/>
        <v>0</v>
      </c>
      <c r="S201" s="150">
        <v>0</v>
      </c>
      <c r="T201" s="151">
        <f t="shared" si="27"/>
        <v>0</v>
      </c>
      <c r="U201" s="29"/>
      <c r="V201" s="29"/>
      <c r="W201" s="29"/>
      <c r="X201" s="29"/>
      <c r="Y201" s="29"/>
      <c r="Z201" s="29"/>
      <c r="AA201" s="29"/>
      <c r="AB201" s="29"/>
      <c r="AC201" s="29"/>
      <c r="AD201" s="29"/>
      <c r="AE201" s="29"/>
      <c r="AR201" s="152" t="s">
        <v>398</v>
      </c>
      <c r="AT201" s="152" t="s">
        <v>124</v>
      </c>
      <c r="AU201" s="152" t="s">
        <v>85</v>
      </c>
      <c r="AY201" s="14" t="s">
        <v>121</v>
      </c>
      <c r="BE201" s="153">
        <f t="shared" si="28"/>
        <v>0</v>
      </c>
      <c r="BF201" s="153">
        <f t="shared" si="29"/>
        <v>0</v>
      </c>
      <c r="BG201" s="153">
        <f t="shared" si="30"/>
        <v>0</v>
      </c>
      <c r="BH201" s="153">
        <f t="shared" si="31"/>
        <v>0</v>
      </c>
      <c r="BI201" s="153">
        <f t="shared" si="32"/>
        <v>0</v>
      </c>
      <c r="BJ201" s="14" t="s">
        <v>85</v>
      </c>
      <c r="BK201" s="153">
        <f t="shared" si="33"/>
        <v>0</v>
      </c>
      <c r="BL201" s="14" t="s">
        <v>398</v>
      </c>
      <c r="BM201" s="152" t="s">
        <v>439</v>
      </c>
    </row>
    <row r="202" spans="1:65" s="2" customFormat="1" ht="78" customHeight="1">
      <c r="A202" s="29"/>
      <c r="B202" s="140"/>
      <c r="C202" s="141" t="s">
        <v>440</v>
      </c>
      <c r="D202" s="141" t="s">
        <v>124</v>
      </c>
      <c r="E202" s="142" t="s">
        <v>441</v>
      </c>
      <c r="F202" s="143" t="s">
        <v>442</v>
      </c>
      <c r="G202" s="144" t="s">
        <v>151</v>
      </c>
      <c r="H202" s="145">
        <v>0.92300000000000004</v>
      </c>
      <c r="I202" s="146"/>
      <c r="J202" s="147">
        <f t="shared" si="24"/>
        <v>0</v>
      </c>
      <c r="K202" s="143" t="s">
        <v>128</v>
      </c>
      <c r="L202" s="30"/>
      <c r="M202" s="148" t="s">
        <v>1</v>
      </c>
      <c r="N202" s="149" t="s">
        <v>42</v>
      </c>
      <c r="O202" s="55"/>
      <c r="P202" s="150">
        <f t="shared" si="25"/>
        <v>0</v>
      </c>
      <c r="Q202" s="150">
        <v>0</v>
      </c>
      <c r="R202" s="150">
        <f t="shared" si="26"/>
        <v>0</v>
      </c>
      <c r="S202" s="150">
        <v>0</v>
      </c>
      <c r="T202" s="151">
        <f t="shared" si="27"/>
        <v>0</v>
      </c>
      <c r="U202" s="29"/>
      <c r="V202" s="29"/>
      <c r="W202" s="29"/>
      <c r="X202" s="29"/>
      <c r="Y202" s="29"/>
      <c r="Z202" s="29"/>
      <c r="AA202" s="29"/>
      <c r="AB202" s="29"/>
      <c r="AC202" s="29"/>
      <c r="AD202" s="29"/>
      <c r="AE202" s="29"/>
      <c r="AR202" s="152" t="s">
        <v>398</v>
      </c>
      <c r="AT202" s="152" t="s">
        <v>124</v>
      </c>
      <c r="AU202" s="152" t="s">
        <v>85</v>
      </c>
      <c r="AY202" s="14" t="s">
        <v>121</v>
      </c>
      <c r="BE202" s="153">
        <f t="shared" si="28"/>
        <v>0</v>
      </c>
      <c r="BF202" s="153">
        <f t="shared" si="29"/>
        <v>0</v>
      </c>
      <c r="BG202" s="153">
        <f t="shared" si="30"/>
        <v>0</v>
      </c>
      <c r="BH202" s="153">
        <f t="shared" si="31"/>
        <v>0</v>
      </c>
      <c r="BI202" s="153">
        <f t="shared" si="32"/>
        <v>0</v>
      </c>
      <c r="BJ202" s="14" t="s">
        <v>85</v>
      </c>
      <c r="BK202" s="153">
        <f t="shared" si="33"/>
        <v>0</v>
      </c>
      <c r="BL202" s="14" t="s">
        <v>398</v>
      </c>
      <c r="BM202" s="152" t="s">
        <v>443</v>
      </c>
    </row>
    <row r="203" spans="1:65" s="2" customFormat="1" ht="90" customHeight="1">
      <c r="A203" s="29"/>
      <c r="B203" s="140"/>
      <c r="C203" s="141" t="s">
        <v>444</v>
      </c>
      <c r="D203" s="141" t="s">
        <v>124</v>
      </c>
      <c r="E203" s="142" t="s">
        <v>445</v>
      </c>
      <c r="F203" s="143" t="s">
        <v>446</v>
      </c>
      <c r="G203" s="144" t="s">
        <v>151</v>
      </c>
      <c r="H203" s="145">
        <v>83.2</v>
      </c>
      <c r="I203" s="146"/>
      <c r="J203" s="147">
        <f t="shared" si="24"/>
        <v>0</v>
      </c>
      <c r="K203" s="143" t="s">
        <v>128</v>
      </c>
      <c r="L203" s="30"/>
      <c r="M203" s="148" t="s">
        <v>1</v>
      </c>
      <c r="N203" s="149" t="s">
        <v>42</v>
      </c>
      <c r="O203" s="55"/>
      <c r="P203" s="150">
        <f t="shared" si="25"/>
        <v>0</v>
      </c>
      <c r="Q203" s="150">
        <v>0</v>
      </c>
      <c r="R203" s="150">
        <f t="shared" si="26"/>
        <v>0</v>
      </c>
      <c r="S203" s="150">
        <v>0</v>
      </c>
      <c r="T203" s="151">
        <f t="shared" si="27"/>
        <v>0</v>
      </c>
      <c r="U203" s="29"/>
      <c r="V203" s="29"/>
      <c r="W203" s="29"/>
      <c r="X203" s="29"/>
      <c r="Y203" s="29"/>
      <c r="Z203" s="29"/>
      <c r="AA203" s="29"/>
      <c r="AB203" s="29"/>
      <c r="AC203" s="29"/>
      <c r="AD203" s="29"/>
      <c r="AE203" s="29"/>
      <c r="AR203" s="152" t="s">
        <v>398</v>
      </c>
      <c r="AT203" s="152" t="s">
        <v>124</v>
      </c>
      <c r="AU203" s="152" t="s">
        <v>85</v>
      </c>
      <c r="AY203" s="14" t="s">
        <v>121</v>
      </c>
      <c r="BE203" s="153">
        <f t="shared" si="28"/>
        <v>0</v>
      </c>
      <c r="BF203" s="153">
        <f t="shared" si="29"/>
        <v>0</v>
      </c>
      <c r="BG203" s="153">
        <f t="shared" si="30"/>
        <v>0</v>
      </c>
      <c r="BH203" s="153">
        <f t="shared" si="31"/>
        <v>0</v>
      </c>
      <c r="BI203" s="153">
        <f t="shared" si="32"/>
        <v>0</v>
      </c>
      <c r="BJ203" s="14" t="s">
        <v>85</v>
      </c>
      <c r="BK203" s="153">
        <f t="shared" si="33"/>
        <v>0</v>
      </c>
      <c r="BL203" s="14" t="s">
        <v>398</v>
      </c>
      <c r="BM203" s="152" t="s">
        <v>447</v>
      </c>
    </row>
    <row r="204" spans="1:65" s="2" customFormat="1" ht="90" customHeight="1">
      <c r="A204" s="29"/>
      <c r="B204" s="140"/>
      <c r="C204" s="141" t="s">
        <v>448</v>
      </c>
      <c r="D204" s="141" t="s">
        <v>124</v>
      </c>
      <c r="E204" s="142" t="s">
        <v>449</v>
      </c>
      <c r="F204" s="143" t="s">
        <v>450</v>
      </c>
      <c r="G204" s="144" t="s">
        <v>151</v>
      </c>
      <c r="H204" s="145">
        <v>49.2</v>
      </c>
      <c r="I204" s="146"/>
      <c r="J204" s="147">
        <f t="shared" si="24"/>
        <v>0</v>
      </c>
      <c r="K204" s="143" t="s">
        <v>128</v>
      </c>
      <c r="L204" s="30"/>
      <c r="M204" s="148" t="s">
        <v>1</v>
      </c>
      <c r="N204" s="149" t="s">
        <v>42</v>
      </c>
      <c r="O204" s="55"/>
      <c r="P204" s="150">
        <f t="shared" si="25"/>
        <v>0</v>
      </c>
      <c r="Q204" s="150">
        <v>0</v>
      </c>
      <c r="R204" s="150">
        <f t="shared" si="26"/>
        <v>0</v>
      </c>
      <c r="S204" s="150">
        <v>0</v>
      </c>
      <c r="T204" s="151">
        <f t="shared" si="27"/>
        <v>0</v>
      </c>
      <c r="U204" s="29"/>
      <c r="V204" s="29"/>
      <c r="W204" s="29"/>
      <c r="X204" s="29"/>
      <c r="Y204" s="29"/>
      <c r="Z204" s="29"/>
      <c r="AA204" s="29"/>
      <c r="AB204" s="29"/>
      <c r="AC204" s="29"/>
      <c r="AD204" s="29"/>
      <c r="AE204" s="29"/>
      <c r="AR204" s="152" t="s">
        <v>398</v>
      </c>
      <c r="AT204" s="152" t="s">
        <v>124</v>
      </c>
      <c r="AU204" s="152" t="s">
        <v>85</v>
      </c>
      <c r="AY204" s="14" t="s">
        <v>121</v>
      </c>
      <c r="BE204" s="153">
        <f t="shared" si="28"/>
        <v>0</v>
      </c>
      <c r="BF204" s="153">
        <f t="shared" si="29"/>
        <v>0</v>
      </c>
      <c r="BG204" s="153">
        <f t="shared" si="30"/>
        <v>0</v>
      </c>
      <c r="BH204" s="153">
        <f t="shared" si="31"/>
        <v>0</v>
      </c>
      <c r="BI204" s="153">
        <f t="shared" si="32"/>
        <v>0</v>
      </c>
      <c r="BJ204" s="14" t="s">
        <v>85</v>
      </c>
      <c r="BK204" s="153">
        <f t="shared" si="33"/>
        <v>0</v>
      </c>
      <c r="BL204" s="14" t="s">
        <v>398</v>
      </c>
      <c r="BM204" s="152" t="s">
        <v>451</v>
      </c>
    </row>
    <row r="205" spans="1:65" s="2" customFormat="1" ht="90" customHeight="1">
      <c r="A205" s="29"/>
      <c r="B205" s="140"/>
      <c r="C205" s="141" t="s">
        <v>452</v>
      </c>
      <c r="D205" s="141" t="s">
        <v>124</v>
      </c>
      <c r="E205" s="142" t="s">
        <v>453</v>
      </c>
      <c r="F205" s="143" t="s">
        <v>454</v>
      </c>
      <c r="G205" s="144" t="s">
        <v>151</v>
      </c>
      <c r="H205" s="145">
        <v>24.012</v>
      </c>
      <c r="I205" s="146"/>
      <c r="J205" s="147">
        <f t="shared" si="24"/>
        <v>0</v>
      </c>
      <c r="K205" s="143" t="s">
        <v>128</v>
      </c>
      <c r="L205" s="30"/>
      <c r="M205" s="148" t="s">
        <v>1</v>
      </c>
      <c r="N205" s="149" t="s">
        <v>42</v>
      </c>
      <c r="O205" s="55"/>
      <c r="P205" s="150">
        <f t="shared" si="25"/>
        <v>0</v>
      </c>
      <c r="Q205" s="150">
        <v>0</v>
      </c>
      <c r="R205" s="150">
        <f t="shared" si="26"/>
        <v>0</v>
      </c>
      <c r="S205" s="150">
        <v>0</v>
      </c>
      <c r="T205" s="151">
        <f t="shared" si="27"/>
        <v>0</v>
      </c>
      <c r="U205" s="29"/>
      <c r="V205" s="29"/>
      <c r="W205" s="29"/>
      <c r="X205" s="29"/>
      <c r="Y205" s="29"/>
      <c r="Z205" s="29"/>
      <c r="AA205" s="29"/>
      <c r="AB205" s="29"/>
      <c r="AC205" s="29"/>
      <c r="AD205" s="29"/>
      <c r="AE205" s="29"/>
      <c r="AR205" s="152" t="s">
        <v>398</v>
      </c>
      <c r="AT205" s="152" t="s">
        <v>124</v>
      </c>
      <c r="AU205" s="152" t="s">
        <v>85</v>
      </c>
      <c r="AY205" s="14" t="s">
        <v>121</v>
      </c>
      <c r="BE205" s="153">
        <f t="shared" si="28"/>
        <v>0</v>
      </c>
      <c r="BF205" s="153">
        <f t="shared" si="29"/>
        <v>0</v>
      </c>
      <c r="BG205" s="153">
        <f t="shared" si="30"/>
        <v>0</v>
      </c>
      <c r="BH205" s="153">
        <f t="shared" si="31"/>
        <v>0</v>
      </c>
      <c r="BI205" s="153">
        <f t="shared" si="32"/>
        <v>0</v>
      </c>
      <c r="BJ205" s="14" t="s">
        <v>85</v>
      </c>
      <c r="BK205" s="153">
        <f t="shared" si="33"/>
        <v>0</v>
      </c>
      <c r="BL205" s="14" t="s">
        <v>398</v>
      </c>
      <c r="BM205" s="152" t="s">
        <v>455</v>
      </c>
    </row>
    <row r="206" spans="1:65" s="2" customFormat="1" ht="90" customHeight="1">
      <c r="A206" s="29"/>
      <c r="B206" s="140"/>
      <c r="C206" s="141" t="s">
        <v>456</v>
      </c>
      <c r="D206" s="141" t="s">
        <v>124</v>
      </c>
      <c r="E206" s="142" t="s">
        <v>457</v>
      </c>
      <c r="F206" s="143" t="s">
        <v>458</v>
      </c>
      <c r="G206" s="144" t="s">
        <v>151</v>
      </c>
      <c r="H206" s="145">
        <v>62.4</v>
      </c>
      <c r="I206" s="146"/>
      <c r="J206" s="147">
        <f t="shared" si="24"/>
        <v>0</v>
      </c>
      <c r="K206" s="143" t="s">
        <v>128</v>
      </c>
      <c r="L206" s="30"/>
      <c r="M206" s="148" t="s">
        <v>1</v>
      </c>
      <c r="N206" s="149" t="s">
        <v>42</v>
      </c>
      <c r="O206" s="55"/>
      <c r="P206" s="150">
        <f t="shared" si="25"/>
        <v>0</v>
      </c>
      <c r="Q206" s="150">
        <v>0</v>
      </c>
      <c r="R206" s="150">
        <f t="shared" si="26"/>
        <v>0</v>
      </c>
      <c r="S206" s="150">
        <v>0</v>
      </c>
      <c r="T206" s="151">
        <f t="shared" si="27"/>
        <v>0</v>
      </c>
      <c r="U206" s="29"/>
      <c r="V206" s="29"/>
      <c r="W206" s="29"/>
      <c r="X206" s="29"/>
      <c r="Y206" s="29"/>
      <c r="Z206" s="29"/>
      <c r="AA206" s="29"/>
      <c r="AB206" s="29"/>
      <c r="AC206" s="29"/>
      <c r="AD206" s="29"/>
      <c r="AE206" s="29"/>
      <c r="AR206" s="152" t="s">
        <v>398</v>
      </c>
      <c r="AT206" s="152" t="s">
        <v>124</v>
      </c>
      <c r="AU206" s="152" t="s">
        <v>85</v>
      </c>
      <c r="AY206" s="14" t="s">
        <v>121</v>
      </c>
      <c r="BE206" s="153">
        <f t="shared" si="28"/>
        <v>0</v>
      </c>
      <c r="BF206" s="153">
        <f t="shared" si="29"/>
        <v>0</v>
      </c>
      <c r="BG206" s="153">
        <f t="shared" si="30"/>
        <v>0</v>
      </c>
      <c r="BH206" s="153">
        <f t="shared" si="31"/>
        <v>0</v>
      </c>
      <c r="BI206" s="153">
        <f t="shared" si="32"/>
        <v>0</v>
      </c>
      <c r="BJ206" s="14" t="s">
        <v>85</v>
      </c>
      <c r="BK206" s="153">
        <f t="shared" si="33"/>
        <v>0</v>
      </c>
      <c r="BL206" s="14" t="s">
        <v>398</v>
      </c>
      <c r="BM206" s="152" t="s">
        <v>459</v>
      </c>
    </row>
    <row r="207" spans="1:65" s="2" customFormat="1" ht="48">
      <c r="A207" s="29"/>
      <c r="B207" s="140"/>
      <c r="C207" s="141" t="s">
        <v>460</v>
      </c>
      <c r="D207" s="141" t="s">
        <v>124</v>
      </c>
      <c r="E207" s="142" t="s">
        <v>461</v>
      </c>
      <c r="F207" s="143" t="s">
        <v>462</v>
      </c>
      <c r="G207" s="144" t="s">
        <v>127</v>
      </c>
      <c r="H207" s="145">
        <v>2</v>
      </c>
      <c r="I207" s="146"/>
      <c r="J207" s="147">
        <f t="shared" si="24"/>
        <v>0</v>
      </c>
      <c r="K207" s="143" t="s">
        <v>128</v>
      </c>
      <c r="L207" s="30"/>
      <c r="M207" s="148" t="s">
        <v>1</v>
      </c>
      <c r="N207" s="149" t="s">
        <v>42</v>
      </c>
      <c r="O207" s="55"/>
      <c r="P207" s="150">
        <f t="shared" si="25"/>
        <v>0</v>
      </c>
      <c r="Q207" s="150">
        <v>0</v>
      </c>
      <c r="R207" s="150">
        <f t="shared" si="26"/>
        <v>0</v>
      </c>
      <c r="S207" s="150">
        <v>0</v>
      </c>
      <c r="T207" s="151">
        <f t="shared" si="27"/>
        <v>0</v>
      </c>
      <c r="U207" s="29"/>
      <c r="V207" s="29"/>
      <c r="W207" s="29"/>
      <c r="X207" s="29"/>
      <c r="Y207" s="29"/>
      <c r="Z207" s="29"/>
      <c r="AA207" s="29"/>
      <c r="AB207" s="29"/>
      <c r="AC207" s="29"/>
      <c r="AD207" s="29"/>
      <c r="AE207" s="29"/>
      <c r="AR207" s="152" t="s">
        <v>398</v>
      </c>
      <c r="AT207" s="152" t="s">
        <v>124</v>
      </c>
      <c r="AU207" s="152" t="s">
        <v>85</v>
      </c>
      <c r="AY207" s="14" t="s">
        <v>121</v>
      </c>
      <c r="BE207" s="153">
        <f t="shared" si="28"/>
        <v>0</v>
      </c>
      <c r="BF207" s="153">
        <f t="shared" si="29"/>
        <v>0</v>
      </c>
      <c r="BG207" s="153">
        <f t="shared" si="30"/>
        <v>0</v>
      </c>
      <c r="BH207" s="153">
        <f t="shared" si="31"/>
        <v>0</v>
      </c>
      <c r="BI207" s="153">
        <f t="shared" si="32"/>
        <v>0</v>
      </c>
      <c r="BJ207" s="14" t="s">
        <v>85</v>
      </c>
      <c r="BK207" s="153">
        <f t="shared" si="33"/>
        <v>0</v>
      </c>
      <c r="BL207" s="14" t="s">
        <v>398</v>
      </c>
      <c r="BM207" s="152" t="s">
        <v>463</v>
      </c>
    </row>
    <row r="208" spans="1:65" s="2" customFormat="1" ht="44.25" customHeight="1">
      <c r="A208" s="29"/>
      <c r="B208" s="140"/>
      <c r="C208" s="141" t="s">
        <v>464</v>
      </c>
      <c r="D208" s="141" t="s">
        <v>124</v>
      </c>
      <c r="E208" s="142" t="s">
        <v>465</v>
      </c>
      <c r="F208" s="143" t="s">
        <v>466</v>
      </c>
      <c r="G208" s="144" t="s">
        <v>127</v>
      </c>
      <c r="H208" s="145">
        <v>2</v>
      </c>
      <c r="I208" s="146"/>
      <c r="J208" s="147">
        <f t="shared" si="24"/>
        <v>0</v>
      </c>
      <c r="K208" s="143" t="s">
        <v>128</v>
      </c>
      <c r="L208" s="30"/>
      <c r="M208" s="148" t="s">
        <v>1</v>
      </c>
      <c r="N208" s="149" t="s">
        <v>42</v>
      </c>
      <c r="O208" s="55"/>
      <c r="P208" s="150">
        <f t="shared" si="25"/>
        <v>0</v>
      </c>
      <c r="Q208" s="150">
        <v>0</v>
      </c>
      <c r="R208" s="150">
        <f t="shared" si="26"/>
        <v>0</v>
      </c>
      <c r="S208" s="150">
        <v>0</v>
      </c>
      <c r="T208" s="151">
        <f t="shared" si="27"/>
        <v>0</v>
      </c>
      <c r="U208" s="29"/>
      <c r="V208" s="29"/>
      <c r="W208" s="29"/>
      <c r="X208" s="29"/>
      <c r="Y208" s="29"/>
      <c r="Z208" s="29"/>
      <c r="AA208" s="29"/>
      <c r="AB208" s="29"/>
      <c r="AC208" s="29"/>
      <c r="AD208" s="29"/>
      <c r="AE208" s="29"/>
      <c r="AR208" s="152" t="s">
        <v>398</v>
      </c>
      <c r="AT208" s="152" t="s">
        <v>124</v>
      </c>
      <c r="AU208" s="152" t="s">
        <v>85</v>
      </c>
      <c r="AY208" s="14" t="s">
        <v>121</v>
      </c>
      <c r="BE208" s="153">
        <f t="shared" si="28"/>
        <v>0</v>
      </c>
      <c r="BF208" s="153">
        <f t="shared" si="29"/>
        <v>0</v>
      </c>
      <c r="BG208" s="153">
        <f t="shared" si="30"/>
        <v>0</v>
      </c>
      <c r="BH208" s="153">
        <f t="shared" si="31"/>
        <v>0</v>
      </c>
      <c r="BI208" s="153">
        <f t="shared" si="32"/>
        <v>0</v>
      </c>
      <c r="BJ208" s="14" t="s">
        <v>85</v>
      </c>
      <c r="BK208" s="153">
        <f t="shared" si="33"/>
        <v>0</v>
      </c>
      <c r="BL208" s="14" t="s">
        <v>398</v>
      </c>
      <c r="BM208" s="152" t="s">
        <v>467</v>
      </c>
    </row>
    <row r="209" spans="1:65" s="2" customFormat="1" ht="48">
      <c r="A209" s="29"/>
      <c r="B209" s="140"/>
      <c r="C209" s="141" t="s">
        <v>468</v>
      </c>
      <c r="D209" s="141" t="s">
        <v>124</v>
      </c>
      <c r="E209" s="142" t="s">
        <v>469</v>
      </c>
      <c r="F209" s="143" t="s">
        <v>470</v>
      </c>
      <c r="G209" s="144" t="s">
        <v>151</v>
      </c>
      <c r="H209" s="145">
        <v>49.2</v>
      </c>
      <c r="I209" s="146"/>
      <c r="J209" s="147">
        <f t="shared" si="24"/>
        <v>0</v>
      </c>
      <c r="K209" s="143" t="s">
        <v>128</v>
      </c>
      <c r="L209" s="30"/>
      <c r="M209" s="148" t="s">
        <v>1</v>
      </c>
      <c r="N209" s="149" t="s">
        <v>42</v>
      </c>
      <c r="O209" s="55"/>
      <c r="P209" s="150">
        <f t="shared" si="25"/>
        <v>0</v>
      </c>
      <c r="Q209" s="150">
        <v>0</v>
      </c>
      <c r="R209" s="150">
        <f t="shared" si="26"/>
        <v>0</v>
      </c>
      <c r="S209" s="150">
        <v>0</v>
      </c>
      <c r="T209" s="151">
        <f t="shared" si="27"/>
        <v>0</v>
      </c>
      <c r="U209" s="29"/>
      <c r="V209" s="29"/>
      <c r="W209" s="29"/>
      <c r="X209" s="29"/>
      <c r="Y209" s="29"/>
      <c r="Z209" s="29"/>
      <c r="AA209" s="29"/>
      <c r="AB209" s="29"/>
      <c r="AC209" s="29"/>
      <c r="AD209" s="29"/>
      <c r="AE209" s="29"/>
      <c r="AR209" s="152" t="s">
        <v>398</v>
      </c>
      <c r="AT209" s="152" t="s">
        <v>124</v>
      </c>
      <c r="AU209" s="152" t="s">
        <v>85</v>
      </c>
      <c r="AY209" s="14" t="s">
        <v>121</v>
      </c>
      <c r="BE209" s="153">
        <f t="shared" si="28"/>
        <v>0</v>
      </c>
      <c r="BF209" s="153">
        <f t="shared" si="29"/>
        <v>0</v>
      </c>
      <c r="BG209" s="153">
        <f t="shared" si="30"/>
        <v>0</v>
      </c>
      <c r="BH209" s="153">
        <f t="shared" si="31"/>
        <v>0</v>
      </c>
      <c r="BI209" s="153">
        <f t="shared" si="32"/>
        <v>0</v>
      </c>
      <c r="BJ209" s="14" t="s">
        <v>85</v>
      </c>
      <c r="BK209" s="153">
        <f t="shared" si="33"/>
        <v>0</v>
      </c>
      <c r="BL209" s="14" t="s">
        <v>398</v>
      </c>
      <c r="BM209" s="152" t="s">
        <v>471</v>
      </c>
    </row>
    <row r="210" spans="1:65" s="2" customFormat="1" ht="48">
      <c r="A210" s="29"/>
      <c r="B210" s="140"/>
      <c r="C210" s="141" t="s">
        <v>472</v>
      </c>
      <c r="D210" s="141" t="s">
        <v>124</v>
      </c>
      <c r="E210" s="142" t="s">
        <v>473</v>
      </c>
      <c r="F210" s="143" t="s">
        <v>474</v>
      </c>
      <c r="G210" s="144" t="s">
        <v>151</v>
      </c>
      <c r="H210" s="145">
        <v>0.1</v>
      </c>
      <c r="I210" s="146"/>
      <c r="J210" s="147">
        <f t="shared" si="24"/>
        <v>0</v>
      </c>
      <c r="K210" s="143" t="s">
        <v>128</v>
      </c>
      <c r="L210" s="30"/>
      <c r="M210" s="148" t="s">
        <v>1</v>
      </c>
      <c r="N210" s="149" t="s">
        <v>42</v>
      </c>
      <c r="O210" s="55"/>
      <c r="P210" s="150">
        <f t="shared" si="25"/>
        <v>0</v>
      </c>
      <c r="Q210" s="150">
        <v>0</v>
      </c>
      <c r="R210" s="150">
        <f t="shared" si="26"/>
        <v>0</v>
      </c>
      <c r="S210" s="150">
        <v>0</v>
      </c>
      <c r="T210" s="151">
        <f t="shared" si="27"/>
        <v>0</v>
      </c>
      <c r="U210" s="29"/>
      <c r="V210" s="29"/>
      <c r="W210" s="29"/>
      <c r="X210" s="29"/>
      <c r="Y210" s="29"/>
      <c r="Z210" s="29"/>
      <c r="AA210" s="29"/>
      <c r="AB210" s="29"/>
      <c r="AC210" s="29"/>
      <c r="AD210" s="29"/>
      <c r="AE210" s="29"/>
      <c r="AR210" s="152" t="s">
        <v>398</v>
      </c>
      <c r="AT210" s="152" t="s">
        <v>124</v>
      </c>
      <c r="AU210" s="152" t="s">
        <v>85</v>
      </c>
      <c r="AY210" s="14" t="s">
        <v>121</v>
      </c>
      <c r="BE210" s="153">
        <f t="shared" si="28"/>
        <v>0</v>
      </c>
      <c r="BF210" s="153">
        <f t="shared" si="29"/>
        <v>0</v>
      </c>
      <c r="BG210" s="153">
        <f t="shared" si="30"/>
        <v>0</v>
      </c>
      <c r="BH210" s="153">
        <f t="shared" si="31"/>
        <v>0</v>
      </c>
      <c r="BI210" s="153">
        <f t="shared" si="32"/>
        <v>0</v>
      </c>
      <c r="BJ210" s="14" t="s">
        <v>85</v>
      </c>
      <c r="BK210" s="153">
        <f t="shared" si="33"/>
        <v>0</v>
      </c>
      <c r="BL210" s="14" t="s">
        <v>398</v>
      </c>
      <c r="BM210" s="152" t="s">
        <v>475</v>
      </c>
    </row>
    <row r="211" spans="1:65" s="12" customFormat="1" ht="25.9" customHeight="1">
      <c r="B211" s="127"/>
      <c r="D211" s="128" t="s">
        <v>76</v>
      </c>
      <c r="E211" s="129" t="s">
        <v>476</v>
      </c>
      <c r="F211" s="129" t="s">
        <v>477</v>
      </c>
      <c r="I211" s="130"/>
      <c r="J211" s="131">
        <f>BK211</f>
        <v>0</v>
      </c>
      <c r="L211" s="127"/>
      <c r="M211" s="132"/>
      <c r="N211" s="133"/>
      <c r="O211" s="133"/>
      <c r="P211" s="134">
        <f>SUM(P212:P213)</f>
        <v>0</v>
      </c>
      <c r="Q211" s="133"/>
      <c r="R211" s="134">
        <f>SUM(R212:R213)</f>
        <v>0</v>
      </c>
      <c r="S211" s="133"/>
      <c r="T211" s="135">
        <f>SUM(T212:T213)</f>
        <v>0</v>
      </c>
      <c r="AR211" s="128" t="s">
        <v>122</v>
      </c>
      <c r="AT211" s="136" t="s">
        <v>76</v>
      </c>
      <c r="AU211" s="136" t="s">
        <v>77</v>
      </c>
      <c r="AY211" s="128" t="s">
        <v>121</v>
      </c>
      <c r="BK211" s="137">
        <f>SUM(BK212:BK213)</f>
        <v>0</v>
      </c>
    </row>
    <row r="212" spans="1:65" s="2" customFormat="1" ht="60">
      <c r="A212" s="29"/>
      <c r="B212" s="140"/>
      <c r="C212" s="141" t="s">
        <v>478</v>
      </c>
      <c r="D212" s="141" t="s">
        <v>124</v>
      </c>
      <c r="E212" s="142" t="s">
        <v>479</v>
      </c>
      <c r="F212" s="143" t="s">
        <v>480</v>
      </c>
      <c r="G212" s="144" t="s">
        <v>156</v>
      </c>
      <c r="H212" s="145">
        <v>0.68</v>
      </c>
      <c r="I212" s="146"/>
      <c r="J212" s="147">
        <f>ROUND(I212*H212,2)</f>
        <v>0</v>
      </c>
      <c r="K212" s="143" t="s">
        <v>128</v>
      </c>
      <c r="L212" s="30"/>
      <c r="M212" s="148" t="s">
        <v>1</v>
      </c>
      <c r="N212" s="149" t="s">
        <v>42</v>
      </c>
      <c r="O212" s="55"/>
      <c r="P212" s="150">
        <f>O212*H212</f>
        <v>0</v>
      </c>
      <c r="Q212" s="150">
        <v>0</v>
      </c>
      <c r="R212" s="150">
        <f>Q212*H212</f>
        <v>0</v>
      </c>
      <c r="S212" s="150">
        <v>0</v>
      </c>
      <c r="T212" s="151">
        <f>S212*H212</f>
        <v>0</v>
      </c>
      <c r="U212" s="29"/>
      <c r="V212" s="29"/>
      <c r="W212" s="29"/>
      <c r="X212" s="29"/>
      <c r="Y212" s="29"/>
      <c r="Z212" s="29"/>
      <c r="AA212" s="29"/>
      <c r="AB212" s="29"/>
      <c r="AC212" s="29"/>
      <c r="AD212" s="29"/>
      <c r="AE212" s="29"/>
      <c r="AR212" s="152" t="s">
        <v>129</v>
      </c>
      <c r="AT212" s="152" t="s">
        <v>124</v>
      </c>
      <c r="AU212" s="152" t="s">
        <v>85</v>
      </c>
      <c r="AY212" s="14" t="s">
        <v>121</v>
      </c>
      <c r="BE212" s="153">
        <f>IF(N212="základní",J212,0)</f>
        <v>0</v>
      </c>
      <c r="BF212" s="153">
        <f>IF(N212="snížená",J212,0)</f>
        <v>0</v>
      </c>
      <c r="BG212" s="153">
        <f>IF(N212="zákl. přenesená",J212,0)</f>
        <v>0</v>
      </c>
      <c r="BH212" s="153">
        <f>IF(N212="sníž. přenesená",J212,0)</f>
        <v>0</v>
      </c>
      <c r="BI212" s="153">
        <f>IF(N212="nulová",J212,0)</f>
        <v>0</v>
      </c>
      <c r="BJ212" s="14" t="s">
        <v>85</v>
      </c>
      <c r="BK212" s="153">
        <f>ROUND(I212*H212,2)</f>
        <v>0</v>
      </c>
      <c r="BL212" s="14" t="s">
        <v>129</v>
      </c>
      <c r="BM212" s="152" t="s">
        <v>481</v>
      </c>
    </row>
    <row r="213" spans="1:65" s="2" customFormat="1" ht="48">
      <c r="A213" s="29"/>
      <c r="B213" s="140"/>
      <c r="C213" s="141" t="s">
        <v>482</v>
      </c>
      <c r="D213" s="141" t="s">
        <v>124</v>
      </c>
      <c r="E213" s="142" t="s">
        <v>483</v>
      </c>
      <c r="F213" s="143" t="s">
        <v>484</v>
      </c>
      <c r="G213" s="144" t="s">
        <v>161</v>
      </c>
      <c r="H213" s="145">
        <v>480</v>
      </c>
      <c r="I213" s="146"/>
      <c r="J213" s="147">
        <f>ROUND(I213*H213,2)</f>
        <v>0</v>
      </c>
      <c r="K213" s="143" t="s">
        <v>128</v>
      </c>
      <c r="L213" s="30"/>
      <c r="M213" s="164" t="s">
        <v>1</v>
      </c>
      <c r="N213" s="165" t="s">
        <v>42</v>
      </c>
      <c r="O213" s="166"/>
      <c r="P213" s="167">
        <f>O213*H213</f>
        <v>0</v>
      </c>
      <c r="Q213" s="167">
        <v>0</v>
      </c>
      <c r="R213" s="167">
        <f>Q213*H213</f>
        <v>0</v>
      </c>
      <c r="S213" s="167">
        <v>0</v>
      </c>
      <c r="T213" s="168">
        <f>S213*H213</f>
        <v>0</v>
      </c>
      <c r="U213" s="29"/>
      <c r="V213" s="29"/>
      <c r="W213" s="29"/>
      <c r="X213" s="29"/>
      <c r="Y213" s="29"/>
      <c r="Z213" s="29"/>
      <c r="AA213" s="29"/>
      <c r="AB213" s="29"/>
      <c r="AC213" s="29"/>
      <c r="AD213" s="29"/>
      <c r="AE213" s="29"/>
      <c r="AR213" s="152" t="s">
        <v>129</v>
      </c>
      <c r="AT213" s="152" t="s">
        <v>124</v>
      </c>
      <c r="AU213" s="152" t="s">
        <v>85</v>
      </c>
      <c r="AY213" s="14" t="s">
        <v>121</v>
      </c>
      <c r="BE213" s="153">
        <f>IF(N213="základní",J213,0)</f>
        <v>0</v>
      </c>
      <c r="BF213" s="153">
        <f>IF(N213="snížená",J213,0)</f>
        <v>0</v>
      </c>
      <c r="BG213" s="153">
        <f>IF(N213="zákl. přenesená",J213,0)</f>
        <v>0</v>
      </c>
      <c r="BH213" s="153">
        <f>IF(N213="sníž. přenesená",J213,0)</f>
        <v>0</v>
      </c>
      <c r="BI213" s="153">
        <f>IF(N213="nulová",J213,0)</f>
        <v>0</v>
      </c>
      <c r="BJ213" s="14" t="s">
        <v>85</v>
      </c>
      <c r="BK213" s="153">
        <f>ROUND(I213*H213,2)</f>
        <v>0</v>
      </c>
      <c r="BL213" s="14" t="s">
        <v>129</v>
      </c>
      <c r="BM213" s="152" t="s">
        <v>485</v>
      </c>
    </row>
    <row r="214" spans="1:65" s="2" customFormat="1" ht="6.95" customHeight="1">
      <c r="A214" s="29"/>
      <c r="B214" s="44"/>
      <c r="C214" s="45"/>
      <c r="D214" s="45"/>
      <c r="E214" s="45"/>
      <c r="F214" s="45"/>
      <c r="G214" s="45"/>
      <c r="H214" s="45"/>
      <c r="I214" s="45"/>
      <c r="J214" s="45"/>
      <c r="K214" s="45"/>
      <c r="L214" s="30"/>
      <c r="M214" s="29"/>
      <c r="O214" s="29"/>
      <c r="P214" s="29"/>
      <c r="Q214" s="29"/>
      <c r="R214" s="29"/>
      <c r="S214" s="29"/>
      <c r="T214" s="29"/>
      <c r="U214" s="29"/>
      <c r="V214" s="29"/>
      <c r="W214" s="29"/>
      <c r="X214" s="29"/>
      <c r="Y214" s="29"/>
      <c r="Z214" s="29"/>
      <c r="AA214" s="29"/>
      <c r="AB214" s="29"/>
      <c r="AC214" s="29"/>
      <c r="AD214" s="29"/>
      <c r="AE214" s="29"/>
    </row>
  </sheetData>
  <autoFilter ref="C119:K213"/>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4"/>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08" t="s">
        <v>5</v>
      </c>
      <c r="M2" s="174"/>
      <c r="N2" s="174"/>
      <c r="O2" s="174"/>
      <c r="P2" s="174"/>
      <c r="Q2" s="174"/>
      <c r="R2" s="174"/>
      <c r="S2" s="174"/>
      <c r="T2" s="174"/>
      <c r="U2" s="174"/>
      <c r="V2" s="174"/>
      <c r="AT2" s="14" t="s">
        <v>90</v>
      </c>
    </row>
    <row r="3" spans="1:46" s="1" customFormat="1" ht="6.95" customHeight="1">
      <c r="B3" s="15"/>
      <c r="C3" s="16"/>
      <c r="D3" s="16"/>
      <c r="E3" s="16"/>
      <c r="F3" s="16"/>
      <c r="G3" s="16"/>
      <c r="H3" s="16"/>
      <c r="I3" s="16"/>
      <c r="J3" s="16"/>
      <c r="K3" s="16"/>
      <c r="L3" s="17"/>
      <c r="AT3" s="14" t="s">
        <v>87</v>
      </c>
    </row>
    <row r="4" spans="1:46" s="1" customFormat="1" ht="24.95" customHeight="1">
      <c r="B4" s="17"/>
      <c r="D4" s="18" t="s">
        <v>94</v>
      </c>
      <c r="L4" s="17"/>
      <c r="M4" s="90" t="s">
        <v>10</v>
      </c>
      <c r="AT4" s="14" t="s">
        <v>3</v>
      </c>
    </row>
    <row r="5" spans="1:46" s="1" customFormat="1" ht="6.95" customHeight="1">
      <c r="B5" s="17"/>
      <c r="L5" s="17"/>
    </row>
    <row r="6" spans="1:46" s="1" customFormat="1" ht="12" customHeight="1">
      <c r="B6" s="17"/>
      <c r="D6" s="24" t="s">
        <v>16</v>
      </c>
      <c r="L6" s="17"/>
    </row>
    <row r="7" spans="1:46" s="1" customFormat="1" ht="16.5" customHeight="1">
      <c r="B7" s="17"/>
      <c r="E7" s="209" t="str">
        <f>'Rekapitulace zakázky'!K6</f>
        <v>Oprava kolejí a výhybek v žst. Brno-Horní Heršpice - výhybka 39a/b, kolej 3a</v>
      </c>
      <c r="F7" s="210"/>
      <c r="G7" s="210"/>
      <c r="H7" s="210"/>
      <c r="L7" s="17"/>
    </row>
    <row r="8" spans="1:46" s="2" customFormat="1" ht="12" customHeight="1">
      <c r="A8" s="29"/>
      <c r="B8" s="30"/>
      <c r="C8" s="29"/>
      <c r="D8" s="24" t="s">
        <v>95</v>
      </c>
      <c r="E8" s="29"/>
      <c r="F8" s="29"/>
      <c r="G8" s="29"/>
      <c r="H8" s="29"/>
      <c r="I8" s="29"/>
      <c r="J8" s="29"/>
      <c r="K8" s="29"/>
      <c r="L8" s="39"/>
      <c r="S8" s="29"/>
      <c r="T8" s="29"/>
      <c r="U8" s="29"/>
      <c r="V8" s="29"/>
      <c r="W8" s="29"/>
      <c r="X8" s="29"/>
      <c r="Y8" s="29"/>
      <c r="Z8" s="29"/>
      <c r="AA8" s="29"/>
      <c r="AB8" s="29"/>
      <c r="AC8" s="29"/>
      <c r="AD8" s="29"/>
      <c r="AE8" s="29"/>
    </row>
    <row r="9" spans="1:46" s="2" customFormat="1" ht="16.5" customHeight="1">
      <c r="A9" s="29"/>
      <c r="B9" s="30"/>
      <c r="C9" s="29"/>
      <c r="D9" s="29"/>
      <c r="E9" s="189" t="s">
        <v>486</v>
      </c>
      <c r="F9" s="211"/>
      <c r="G9" s="211"/>
      <c r="H9" s="211"/>
      <c r="I9" s="29"/>
      <c r="J9" s="29"/>
      <c r="K9" s="29"/>
      <c r="L9" s="39"/>
      <c r="S9" s="29"/>
      <c r="T9" s="29"/>
      <c r="U9" s="29"/>
      <c r="V9" s="29"/>
      <c r="W9" s="29"/>
      <c r="X9" s="29"/>
      <c r="Y9" s="29"/>
      <c r="Z9" s="29"/>
      <c r="AA9" s="29"/>
      <c r="AB9" s="29"/>
      <c r="AC9" s="29"/>
      <c r="AD9" s="29"/>
      <c r="AE9" s="29"/>
    </row>
    <row r="10" spans="1:46" s="2" customFormat="1" ht="11.25">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c r="A11" s="29"/>
      <c r="B11" s="30"/>
      <c r="C11" s="29"/>
      <c r="D11" s="24" t="s">
        <v>18</v>
      </c>
      <c r="E11" s="29"/>
      <c r="F11" s="22" t="s">
        <v>1</v>
      </c>
      <c r="G11" s="29"/>
      <c r="H11" s="29"/>
      <c r="I11" s="24" t="s">
        <v>19</v>
      </c>
      <c r="J11" s="22" t="s">
        <v>1</v>
      </c>
      <c r="K11" s="29"/>
      <c r="L11" s="39"/>
      <c r="S11" s="29"/>
      <c r="T11" s="29"/>
      <c r="U11" s="29"/>
      <c r="V11" s="29"/>
      <c r="W11" s="29"/>
      <c r="X11" s="29"/>
      <c r="Y11" s="29"/>
      <c r="Z11" s="29"/>
      <c r="AA11" s="29"/>
      <c r="AB11" s="29"/>
      <c r="AC11" s="29"/>
      <c r="AD11" s="29"/>
      <c r="AE11" s="29"/>
    </row>
    <row r="12" spans="1:46" s="2" customFormat="1" ht="12" customHeight="1">
      <c r="A12" s="29"/>
      <c r="B12" s="30"/>
      <c r="C12" s="29"/>
      <c r="D12" s="24" t="s">
        <v>20</v>
      </c>
      <c r="E12" s="29"/>
      <c r="F12" s="22" t="s">
        <v>21</v>
      </c>
      <c r="G12" s="29"/>
      <c r="H12" s="29"/>
      <c r="I12" s="24" t="s">
        <v>22</v>
      </c>
      <c r="J12" s="52" t="str">
        <f>'Rekapitulace zakázky'!AN8</f>
        <v>20. 4. 2021</v>
      </c>
      <c r="K12" s="29"/>
      <c r="L12" s="39"/>
      <c r="S12" s="29"/>
      <c r="T12" s="29"/>
      <c r="U12" s="29"/>
      <c r="V12" s="29"/>
      <c r="W12" s="29"/>
      <c r="X12" s="29"/>
      <c r="Y12" s="29"/>
      <c r="Z12" s="29"/>
      <c r="AA12" s="29"/>
      <c r="AB12" s="29"/>
      <c r="AC12" s="29"/>
      <c r="AD12" s="29"/>
      <c r="AE12" s="29"/>
    </row>
    <row r="13" spans="1:46" s="2" customFormat="1" ht="10.9" customHeight="1">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c r="A14" s="29"/>
      <c r="B14" s="30"/>
      <c r="C14" s="29"/>
      <c r="D14" s="24" t="s">
        <v>24</v>
      </c>
      <c r="E14" s="29"/>
      <c r="F14" s="29"/>
      <c r="G14" s="29"/>
      <c r="H14" s="29"/>
      <c r="I14" s="24" t="s">
        <v>25</v>
      </c>
      <c r="J14" s="22" t="s">
        <v>26</v>
      </c>
      <c r="K14" s="29"/>
      <c r="L14" s="39"/>
      <c r="S14" s="29"/>
      <c r="T14" s="29"/>
      <c r="U14" s="29"/>
      <c r="V14" s="29"/>
      <c r="W14" s="29"/>
      <c r="X14" s="29"/>
      <c r="Y14" s="29"/>
      <c r="Z14" s="29"/>
      <c r="AA14" s="29"/>
      <c r="AB14" s="29"/>
      <c r="AC14" s="29"/>
      <c r="AD14" s="29"/>
      <c r="AE14" s="29"/>
    </row>
    <row r="15" spans="1:46" s="2" customFormat="1" ht="18" customHeight="1">
      <c r="A15" s="29"/>
      <c r="B15" s="30"/>
      <c r="C15" s="29"/>
      <c r="D15" s="29"/>
      <c r="E15" s="22" t="s">
        <v>27</v>
      </c>
      <c r="F15" s="29"/>
      <c r="G15" s="29"/>
      <c r="H15" s="29"/>
      <c r="I15" s="24" t="s">
        <v>28</v>
      </c>
      <c r="J15" s="22" t="s">
        <v>29</v>
      </c>
      <c r="K15" s="29"/>
      <c r="L15" s="39"/>
      <c r="S15" s="29"/>
      <c r="T15" s="29"/>
      <c r="U15" s="29"/>
      <c r="V15" s="29"/>
      <c r="W15" s="29"/>
      <c r="X15" s="29"/>
      <c r="Y15" s="29"/>
      <c r="Z15" s="29"/>
      <c r="AA15" s="29"/>
      <c r="AB15" s="29"/>
      <c r="AC15" s="29"/>
      <c r="AD15" s="29"/>
      <c r="AE15" s="29"/>
    </row>
    <row r="16" spans="1:46" s="2" customFormat="1" ht="6.95" customHeight="1">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c r="A17" s="29"/>
      <c r="B17" s="30"/>
      <c r="C17" s="29"/>
      <c r="D17" s="24" t="s">
        <v>30</v>
      </c>
      <c r="E17" s="29"/>
      <c r="F17" s="29"/>
      <c r="G17" s="29"/>
      <c r="H17" s="29"/>
      <c r="I17" s="24" t="s">
        <v>25</v>
      </c>
      <c r="J17" s="25" t="str">
        <f>'Rekapitulace zakázky'!AN13</f>
        <v>Vyplň údaj</v>
      </c>
      <c r="K17" s="29"/>
      <c r="L17" s="39"/>
      <c r="S17" s="29"/>
      <c r="T17" s="29"/>
      <c r="U17" s="29"/>
      <c r="V17" s="29"/>
      <c r="W17" s="29"/>
      <c r="X17" s="29"/>
      <c r="Y17" s="29"/>
      <c r="Z17" s="29"/>
      <c r="AA17" s="29"/>
      <c r="AB17" s="29"/>
      <c r="AC17" s="29"/>
      <c r="AD17" s="29"/>
      <c r="AE17" s="29"/>
    </row>
    <row r="18" spans="1:31" s="2" customFormat="1" ht="18" customHeight="1">
      <c r="A18" s="29"/>
      <c r="B18" s="30"/>
      <c r="C18" s="29"/>
      <c r="D18" s="29"/>
      <c r="E18" s="212" t="str">
        <f>'Rekapitulace zakázky'!E14</f>
        <v>Vyplň údaj</v>
      </c>
      <c r="F18" s="173"/>
      <c r="G18" s="173"/>
      <c r="H18" s="173"/>
      <c r="I18" s="24" t="s">
        <v>28</v>
      </c>
      <c r="J18" s="25" t="str">
        <f>'Rekapitulace zakázky'!AN14</f>
        <v>Vyplň údaj</v>
      </c>
      <c r="K18" s="29"/>
      <c r="L18" s="39"/>
      <c r="S18" s="29"/>
      <c r="T18" s="29"/>
      <c r="U18" s="29"/>
      <c r="V18" s="29"/>
      <c r="W18" s="29"/>
      <c r="X18" s="29"/>
      <c r="Y18" s="29"/>
      <c r="Z18" s="29"/>
      <c r="AA18" s="29"/>
      <c r="AB18" s="29"/>
      <c r="AC18" s="29"/>
      <c r="AD18" s="29"/>
      <c r="AE18" s="29"/>
    </row>
    <row r="19" spans="1:31" s="2" customFormat="1" ht="6.95" customHeight="1">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c r="A20" s="29"/>
      <c r="B20" s="30"/>
      <c r="C20" s="29"/>
      <c r="D20" s="24" t="s">
        <v>32</v>
      </c>
      <c r="E20" s="29"/>
      <c r="F20" s="29"/>
      <c r="G20" s="29"/>
      <c r="H20" s="29"/>
      <c r="I20" s="24" t="s">
        <v>25</v>
      </c>
      <c r="J20" s="22" t="str">
        <f>IF('Rekapitulace zakázky'!AN16="","",'Rekapitulace zakázky'!AN16)</f>
        <v/>
      </c>
      <c r="K20" s="29"/>
      <c r="L20" s="39"/>
      <c r="S20" s="29"/>
      <c r="T20" s="29"/>
      <c r="U20" s="29"/>
      <c r="V20" s="29"/>
      <c r="W20" s="29"/>
      <c r="X20" s="29"/>
      <c r="Y20" s="29"/>
      <c r="Z20" s="29"/>
      <c r="AA20" s="29"/>
      <c r="AB20" s="29"/>
      <c r="AC20" s="29"/>
      <c r="AD20" s="29"/>
      <c r="AE20" s="29"/>
    </row>
    <row r="21" spans="1:31" s="2" customFormat="1" ht="18" customHeight="1">
      <c r="A21" s="29"/>
      <c r="B21" s="30"/>
      <c r="C21" s="29"/>
      <c r="D21" s="29"/>
      <c r="E21" s="22" t="str">
        <f>IF('Rekapitulace zakázky'!E17="","",'Rekapitulace zakázky'!E17)</f>
        <v xml:space="preserve"> </v>
      </c>
      <c r="F21" s="29"/>
      <c r="G21" s="29"/>
      <c r="H21" s="29"/>
      <c r="I21" s="24" t="s">
        <v>28</v>
      </c>
      <c r="J21" s="22" t="str">
        <f>IF('Rekapitulace zakázky'!AN17="","",'Rekapitulace zakázky'!AN17)</f>
        <v/>
      </c>
      <c r="K21" s="29"/>
      <c r="L21" s="39"/>
      <c r="S21" s="29"/>
      <c r="T21" s="29"/>
      <c r="U21" s="29"/>
      <c r="V21" s="29"/>
      <c r="W21" s="29"/>
      <c r="X21" s="29"/>
      <c r="Y21" s="29"/>
      <c r="Z21" s="29"/>
      <c r="AA21" s="29"/>
      <c r="AB21" s="29"/>
      <c r="AC21" s="29"/>
      <c r="AD21" s="29"/>
      <c r="AE21" s="29"/>
    </row>
    <row r="22" spans="1:31" s="2" customFormat="1" ht="6.95" customHeight="1">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c r="A23" s="29"/>
      <c r="B23" s="30"/>
      <c r="C23" s="29"/>
      <c r="D23" s="24" t="s">
        <v>35</v>
      </c>
      <c r="E23" s="29"/>
      <c r="F23" s="29"/>
      <c r="G23" s="29"/>
      <c r="H23" s="29"/>
      <c r="I23" s="24" t="s">
        <v>25</v>
      </c>
      <c r="J23" s="22" t="str">
        <f>IF('Rekapitulace zakázky'!AN19="","",'Rekapitulace zakázky'!AN19)</f>
        <v/>
      </c>
      <c r="K23" s="29"/>
      <c r="L23" s="39"/>
      <c r="S23" s="29"/>
      <c r="T23" s="29"/>
      <c r="U23" s="29"/>
      <c r="V23" s="29"/>
      <c r="W23" s="29"/>
      <c r="X23" s="29"/>
      <c r="Y23" s="29"/>
      <c r="Z23" s="29"/>
      <c r="AA23" s="29"/>
      <c r="AB23" s="29"/>
      <c r="AC23" s="29"/>
      <c r="AD23" s="29"/>
      <c r="AE23" s="29"/>
    </row>
    <row r="24" spans="1:31" s="2" customFormat="1" ht="18" customHeight="1">
      <c r="A24" s="29"/>
      <c r="B24" s="30"/>
      <c r="C24" s="29"/>
      <c r="D24" s="29"/>
      <c r="E24" s="22" t="str">
        <f>IF('Rekapitulace zakázky'!E20="","",'Rekapitulace zakázky'!E20)</f>
        <v xml:space="preserve"> </v>
      </c>
      <c r="F24" s="29"/>
      <c r="G24" s="29"/>
      <c r="H24" s="29"/>
      <c r="I24" s="24" t="s">
        <v>28</v>
      </c>
      <c r="J24" s="22" t="str">
        <f>IF('Rekapitulace zakázky'!AN20="","",'Rekapitulace zakázky'!AN20)</f>
        <v/>
      </c>
      <c r="K24" s="29"/>
      <c r="L24" s="39"/>
      <c r="S24" s="29"/>
      <c r="T24" s="29"/>
      <c r="U24" s="29"/>
      <c r="V24" s="29"/>
      <c r="W24" s="29"/>
      <c r="X24" s="29"/>
      <c r="Y24" s="29"/>
      <c r="Z24" s="29"/>
      <c r="AA24" s="29"/>
      <c r="AB24" s="29"/>
      <c r="AC24" s="29"/>
      <c r="AD24" s="29"/>
      <c r="AE24" s="29"/>
    </row>
    <row r="25" spans="1:31" s="2" customFormat="1" ht="6.95" customHeight="1">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c r="A26" s="29"/>
      <c r="B26" s="30"/>
      <c r="C26" s="29"/>
      <c r="D26" s="24" t="s">
        <v>36</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c r="A27" s="91"/>
      <c r="B27" s="92"/>
      <c r="C27" s="91"/>
      <c r="D27" s="91"/>
      <c r="E27" s="178" t="s">
        <v>1</v>
      </c>
      <c r="F27" s="178"/>
      <c r="G27" s="178"/>
      <c r="H27" s="178"/>
      <c r="I27" s="91"/>
      <c r="J27" s="91"/>
      <c r="K27" s="91"/>
      <c r="L27" s="93"/>
      <c r="S27" s="91"/>
      <c r="T27" s="91"/>
      <c r="U27" s="91"/>
      <c r="V27" s="91"/>
      <c r="W27" s="91"/>
      <c r="X27" s="91"/>
      <c r="Y27" s="91"/>
      <c r="Z27" s="91"/>
      <c r="AA27" s="91"/>
      <c r="AB27" s="91"/>
      <c r="AC27" s="91"/>
      <c r="AD27" s="91"/>
      <c r="AE27" s="91"/>
    </row>
    <row r="28" spans="1:31" s="2" customFormat="1" ht="6.95" customHeight="1">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customHeight="1">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c r="A30" s="29"/>
      <c r="B30" s="30"/>
      <c r="C30" s="29"/>
      <c r="D30" s="94" t="s">
        <v>37</v>
      </c>
      <c r="E30" s="29"/>
      <c r="F30" s="29"/>
      <c r="G30" s="29"/>
      <c r="H30" s="29"/>
      <c r="I30" s="29"/>
      <c r="J30" s="68">
        <f>ROUND(J120, 2)</f>
        <v>0</v>
      </c>
      <c r="K30" s="29"/>
      <c r="L30" s="39"/>
      <c r="S30" s="29"/>
      <c r="T30" s="29"/>
      <c r="U30" s="29"/>
      <c r="V30" s="29"/>
      <c r="W30" s="29"/>
      <c r="X30" s="29"/>
      <c r="Y30" s="29"/>
      <c r="Z30" s="29"/>
      <c r="AA30" s="29"/>
      <c r="AB30" s="29"/>
      <c r="AC30" s="29"/>
      <c r="AD30" s="29"/>
      <c r="AE30" s="29"/>
    </row>
    <row r="31" spans="1:31" s="2" customFormat="1" ht="6.95" customHeight="1">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customHeight="1">
      <c r="A32" s="29"/>
      <c r="B32" s="30"/>
      <c r="C32" s="29"/>
      <c r="D32" s="29"/>
      <c r="E32" s="29"/>
      <c r="F32" s="33" t="s">
        <v>39</v>
      </c>
      <c r="G32" s="29"/>
      <c r="H32" s="29"/>
      <c r="I32" s="33" t="s">
        <v>38</v>
      </c>
      <c r="J32" s="33" t="s">
        <v>40</v>
      </c>
      <c r="K32" s="29"/>
      <c r="L32" s="39"/>
      <c r="S32" s="29"/>
      <c r="T32" s="29"/>
      <c r="U32" s="29"/>
      <c r="V32" s="29"/>
      <c r="W32" s="29"/>
      <c r="X32" s="29"/>
      <c r="Y32" s="29"/>
      <c r="Z32" s="29"/>
      <c r="AA32" s="29"/>
      <c r="AB32" s="29"/>
      <c r="AC32" s="29"/>
      <c r="AD32" s="29"/>
      <c r="AE32" s="29"/>
    </row>
    <row r="33" spans="1:31" s="2" customFormat="1" ht="14.45" customHeight="1">
      <c r="A33" s="29"/>
      <c r="B33" s="30"/>
      <c r="C33" s="29"/>
      <c r="D33" s="95" t="s">
        <v>41</v>
      </c>
      <c r="E33" s="24" t="s">
        <v>42</v>
      </c>
      <c r="F33" s="96">
        <f>ROUND((SUM(BE120:BE153)),  2)</f>
        <v>0</v>
      </c>
      <c r="G33" s="29"/>
      <c r="H33" s="29"/>
      <c r="I33" s="97">
        <v>0.21</v>
      </c>
      <c r="J33" s="96">
        <f>ROUND(((SUM(BE120:BE153))*I33),  2)</f>
        <v>0</v>
      </c>
      <c r="K33" s="29"/>
      <c r="L33" s="39"/>
      <c r="S33" s="29"/>
      <c r="T33" s="29"/>
      <c r="U33" s="29"/>
      <c r="V33" s="29"/>
      <c r="W33" s="29"/>
      <c r="X33" s="29"/>
      <c r="Y33" s="29"/>
      <c r="Z33" s="29"/>
      <c r="AA33" s="29"/>
      <c r="AB33" s="29"/>
      <c r="AC33" s="29"/>
      <c r="AD33" s="29"/>
      <c r="AE33" s="29"/>
    </row>
    <row r="34" spans="1:31" s="2" customFormat="1" ht="14.45" customHeight="1">
      <c r="A34" s="29"/>
      <c r="B34" s="30"/>
      <c r="C34" s="29"/>
      <c r="D34" s="29"/>
      <c r="E34" s="24" t="s">
        <v>43</v>
      </c>
      <c r="F34" s="96">
        <f>ROUND((SUM(BF120:BF153)),  2)</f>
        <v>0</v>
      </c>
      <c r="G34" s="29"/>
      <c r="H34" s="29"/>
      <c r="I34" s="97">
        <v>0.15</v>
      </c>
      <c r="J34" s="96">
        <f>ROUND(((SUM(BF120:BF153))*I34),  2)</f>
        <v>0</v>
      </c>
      <c r="K34" s="29"/>
      <c r="L34" s="39"/>
      <c r="S34" s="29"/>
      <c r="T34" s="29"/>
      <c r="U34" s="29"/>
      <c r="V34" s="29"/>
      <c r="W34" s="29"/>
      <c r="X34" s="29"/>
      <c r="Y34" s="29"/>
      <c r="Z34" s="29"/>
      <c r="AA34" s="29"/>
      <c r="AB34" s="29"/>
      <c r="AC34" s="29"/>
      <c r="AD34" s="29"/>
      <c r="AE34" s="29"/>
    </row>
    <row r="35" spans="1:31" s="2" customFormat="1" ht="14.45" hidden="1" customHeight="1">
      <c r="A35" s="29"/>
      <c r="B35" s="30"/>
      <c r="C35" s="29"/>
      <c r="D35" s="29"/>
      <c r="E35" s="24" t="s">
        <v>44</v>
      </c>
      <c r="F35" s="96">
        <f>ROUND((SUM(BG120:BG153)),  2)</f>
        <v>0</v>
      </c>
      <c r="G35" s="29"/>
      <c r="H35" s="29"/>
      <c r="I35" s="97">
        <v>0.21</v>
      </c>
      <c r="J35" s="96">
        <f>0</f>
        <v>0</v>
      </c>
      <c r="K35" s="29"/>
      <c r="L35" s="39"/>
      <c r="S35" s="29"/>
      <c r="T35" s="29"/>
      <c r="U35" s="29"/>
      <c r="V35" s="29"/>
      <c r="W35" s="29"/>
      <c r="X35" s="29"/>
      <c r="Y35" s="29"/>
      <c r="Z35" s="29"/>
      <c r="AA35" s="29"/>
      <c r="AB35" s="29"/>
      <c r="AC35" s="29"/>
      <c r="AD35" s="29"/>
      <c r="AE35" s="29"/>
    </row>
    <row r="36" spans="1:31" s="2" customFormat="1" ht="14.45" hidden="1" customHeight="1">
      <c r="A36" s="29"/>
      <c r="B36" s="30"/>
      <c r="C36" s="29"/>
      <c r="D36" s="29"/>
      <c r="E36" s="24" t="s">
        <v>45</v>
      </c>
      <c r="F36" s="96">
        <f>ROUND((SUM(BH120:BH153)),  2)</f>
        <v>0</v>
      </c>
      <c r="G36" s="29"/>
      <c r="H36" s="29"/>
      <c r="I36" s="97">
        <v>0.15</v>
      </c>
      <c r="J36" s="96">
        <f>0</f>
        <v>0</v>
      </c>
      <c r="K36" s="29"/>
      <c r="L36" s="39"/>
      <c r="S36" s="29"/>
      <c r="T36" s="29"/>
      <c r="U36" s="29"/>
      <c r="V36" s="29"/>
      <c r="W36" s="29"/>
      <c r="X36" s="29"/>
      <c r="Y36" s="29"/>
      <c r="Z36" s="29"/>
      <c r="AA36" s="29"/>
      <c r="AB36" s="29"/>
      <c r="AC36" s="29"/>
      <c r="AD36" s="29"/>
      <c r="AE36" s="29"/>
    </row>
    <row r="37" spans="1:31" s="2" customFormat="1" ht="14.45" hidden="1" customHeight="1">
      <c r="A37" s="29"/>
      <c r="B37" s="30"/>
      <c r="C37" s="29"/>
      <c r="D37" s="29"/>
      <c r="E37" s="24" t="s">
        <v>46</v>
      </c>
      <c r="F37" s="96">
        <f>ROUND((SUM(BI120:BI153)),  2)</f>
        <v>0</v>
      </c>
      <c r="G37" s="29"/>
      <c r="H37" s="29"/>
      <c r="I37" s="97">
        <v>0</v>
      </c>
      <c r="J37" s="96">
        <f>0</f>
        <v>0</v>
      </c>
      <c r="K37" s="29"/>
      <c r="L37" s="39"/>
      <c r="S37" s="29"/>
      <c r="T37" s="29"/>
      <c r="U37" s="29"/>
      <c r="V37" s="29"/>
      <c r="W37" s="29"/>
      <c r="X37" s="29"/>
      <c r="Y37" s="29"/>
      <c r="Z37" s="29"/>
      <c r="AA37" s="29"/>
      <c r="AB37" s="29"/>
      <c r="AC37" s="29"/>
      <c r="AD37" s="29"/>
      <c r="AE37" s="29"/>
    </row>
    <row r="38" spans="1:31" s="2" customFormat="1" ht="6.95" customHeight="1">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c r="A39" s="29"/>
      <c r="B39" s="30"/>
      <c r="C39" s="98"/>
      <c r="D39" s="99" t="s">
        <v>47</v>
      </c>
      <c r="E39" s="57"/>
      <c r="F39" s="57"/>
      <c r="G39" s="100" t="s">
        <v>48</v>
      </c>
      <c r="H39" s="101" t="s">
        <v>49</v>
      </c>
      <c r="I39" s="57"/>
      <c r="J39" s="102">
        <f>SUM(J30:J37)</f>
        <v>0</v>
      </c>
      <c r="K39" s="103"/>
      <c r="L39" s="39"/>
      <c r="S39" s="29"/>
      <c r="T39" s="29"/>
      <c r="U39" s="29"/>
      <c r="V39" s="29"/>
      <c r="W39" s="29"/>
      <c r="X39" s="29"/>
      <c r="Y39" s="29"/>
      <c r="Z39" s="29"/>
      <c r="AA39" s="29"/>
      <c r="AB39" s="29"/>
      <c r="AC39" s="29"/>
      <c r="AD39" s="29"/>
      <c r="AE39" s="29"/>
    </row>
    <row r="40" spans="1:31" s="2" customFormat="1" ht="14.45" customHeight="1">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39"/>
      <c r="D50" s="40" t="s">
        <v>50</v>
      </c>
      <c r="E50" s="41"/>
      <c r="F50" s="41"/>
      <c r="G50" s="40" t="s">
        <v>51</v>
      </c>
      <c r="H50" s="41"/>
      <c r="I50" s="41"/>
      <c r="J50" s="41"/>
      <c r="K50" s="41"/>
      <c r="L50" s="39"/>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c r="A61" s="29"/>
      <c r="B61" s="30"/>
      <c r="C61" s="29"/>
      <c r="D61" s="42" t="s">
        <v>52</v>
      </c>
      <c r="E61" s="32"/>
      <c r="F61" s="104" t="s">
        <v>53</v>
      </c>
      <c r="G61" s="42" t="s">
        <v>52</v>
      </c>
      <c r="H61" s="32"/>
      <c r="I61" s="32"/>
      <c r="J61" s="105" t="s">
        <v>53</v>
      </c>
      <c r="K61" s="32"/>
      <c r="L61" s="39"/>
      <c r="S61" s="29"/>
      <c r="T61" s="29"/>
      <c r="U61" s="29"/>
      <c r="V61" s="29"/>
      <c r="W61" s="29"/>
      <c r="X61" s="29"/>
      <c r="Y61" s="29"/>
      <c r="Z61" s="29"/>
      <c r="AA61" s="29"/>
      <c r="AB61" s="29"/>
      <c r="AC61" s="29"/>
      <c r="AD61" s="29"/>
      <c r="AE61" s="29"/>
    </row>
    <row r="62" spans="1:31" ht="11.25">
      <c r="B62" s="17"/>
      <c r="L62" s="17"/>
    </row>
    <row r="63" spans="1:31" ht="11.25">
      <c r="B63" s="17"/>
      <c r="L63" s="17"/>
    </row>
    <row r="64" spans="1:31" ht="11.25">
      <c r="B64" s="17"/>
      <c r="L64" s="17"/>
    </row>
    <row r="65" spans="1:31" s="2" customFormat="1">
      <c r="A65" s="29"/>
      <c r="B65" s="30"/>
      <c r="C65" s="29"/>
      <c r="D65" s="40" t="s">
        <v>54</v>
      </c>
      <c r="E65" s="43"/>
      <c r="F65" s="43"/>
      <c r="G65" s="40" t="s">
        <v>55</v>
      </c>
      <c r="H65" s="43"/>
      <c r="I65" s="43"/>
      <c r="J65" s="43"/>
      <c r="K65" s="43"/>
      <c r="L65" s="39"/>
      <c r="S65" s="29"/>
      <c r="T65" s="29"/>
      <c r="U65" s="29"/>
      <c r="V65" s="29"/>
      <c r="W65" s="29"/>
      <c r="X65" s="29"/>
      <c r="Y65" s="29"/>
      <c r="Z65" s="29"/>
      <c r="AA65" s="29"/>
      <c r="AB65" s="29"/>
      <c r="AC65" s="29"/>
      <c r="AD65" s="29"/>
      <c r="AE65" s="29"/>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c r="A76" s="29"/>
      <c r="B76" s="30"/>
      <c r="C76" s="29"/>
      <c r="D76" s="42" t="s">
        <v>52</v>
      </c>
      <c r="E76" s="32"/>
      <c r="F76" s="104" t="s">
        <v>53</v>
      </c>
      <c r="G76" s="42" t="s">
        <v>52</v>
      </c>
      <c r="H76" s="32"/>
      <c r="I76" s="32"/>
      <c r="J76" s="105" t="s">
        <v>53</v>
      </c>
      <c r="K76" s="32"/>
      <c r="L76" s="39"/>
      <c r="S76" s="29"/>
      <c r="T76" s="29"/>
      <c r="U76" s="29"/>
      <c r="V76" s="29"/>
      <c r="W76" s="29"/>
      <c r="X76" s="29"/>
      <c r="Y76" s="29"/>
      <c r="Z76" s="29"/>
      <c r="AA76" s="29"/>
      <c r="AB76" s="29"/>
      <c r="AC76" s="29"/>
      <c r="AD76" s="29"/>
      <c r="AE76" s="29"/>
    </row>
    <row r="77" spans="1:31" s="2" customFormat="1" ht="14.45" customHeight="1">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5" customHeight="1">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customHeight="1">
      <c r="A82" s="29"/>
      <c r="B82" s="30"/>
      <c r="C82" s="18" t="s">
        <v>97</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customHeight="1">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c r="A84" s="29"/>
      <c r="B84" s="30"/>
      <c r="C84" s="24" t="s">
        <v>16</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16.5" customHeight="1">
      <c r="A85" s="29"/>
      <c r="B85" s="30"/>
      <c r="C85" s="29"/>
      <c r="D85" s="29"/>
      <c r="E85" s="209" t="str">
        <f>E7</f>
        <v>Oprava kolejí a výhybek v žst. Brno-Horní Heršpice - výhybka 39a/b, kolej 3a</v>
      </c>
      <c r="F85" s="210"/>
      <c r="G85" s="210"/>
      <c r="H85" s="210"/>
      <c r="I85" s="29"/>
      <c r="J85" s="29"/>
      <c r="K85" s="29"/>
      <c r="L85" s="39"/>
      <c r="S85" s="29"/>
      <c r="T85" s="29"/>
      <c r="U85" s="29"/>
      <c r="V85" s="29"/>
      <c r="W85" s="29"/>
      <c r="X85" s="29"/>
      <c r="Y85" s="29"/>
      <c r="Z85" s="29"/>
      <c r="AA85" s="29"/>
      <c r="AB85" s="29"/>
      <c r="AC85" s="29"/>
      <c r="AD85" s="29"/>
      <c r="AE85" s="29"/>
    </row>
    <row r="86" spans="1:47" s="2" customFormat="1" ht="12" customHeight="1">
      <c r="A86" s="29"/>
      <c r="B86" s="30"/>
      <c r="C86" s="24" t="s">
        <v>95</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c r="A87" s="29"/>
      <c r="B87" s="30"/>
      <c r="C87" s="29"/>
      <c r="D87" s="29"/>
      <c r="E87" s="189" t="str">
        <f>E9</f>
        <v>01.2 - Zabezpečovací zařízení</v>
      </c>
      <c r="F87" s="211"/>
      <c r="G87" s="211"/>
      <c r="H87" s="211"/>
      <c r="I87" s="29"/>
      <c r="J87" s="29"/>
      <c r="K87" s="29"/>
      <c r="L87" s="39"/>
      <c r="S87" s="29"/>
      <c r="T87" s="29"/>
      <c r="U87" s="29"/>
      <c r="V87" s="29"/>
      <c r="W87" s="29"/>
      <c r="X87" s="29"/>
      <c r="Y87" s="29"/>
      <c r="Z87" s="29"/>
      <c r="AA87" s="29"/>
      <c r="AB87" s="29"/>
      <c r="AC87" s="29"/>
      <c r="AD87" s="29"/>
      <c r="AE87" s="29"/>
    </row>
    <row r="88" spans="1:47" s="2" customFormat="1" ht="6.95" customHeight="1">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c r="A89" s="29"/>
      <c r="B89" s="30"/>
      <c r="C89" s="24" t="s">
        <v>20</v>
      </c>
      <c r="D89" s="29"/>
      <c r="E89" s="29"/>
      <c r="F89" s="22" t="str">
        <f>F12</f>
        <v>Brno</v>
      </c>
      <c r="G89" s="29"/>
      <c r="H89" s="29"/>
      <c r="I89" s="24" t="s">
        <v>22</v>
      </c>
      <c r="J89" s="52" t="str">
        <f>IF(J12="","",J12)</f>
        <v>20. 4. 2021</v>
      </c>
      <c r="K89" s="29"/>
      <c r="L89" s="39"/>
      <c r="S89" s="29"/>
      <c r="T89" s="29"/>
      <c r="U89" s="29"/>
      <c r="V89" s="29"/>
      <c r="W89" s="29"/>
      <c r="X89" s="29"/>
      <c r="Y89" s="29"/>
      <c r="Z89" s="29"/>
      <c r="AA89" s="29"/>
      <c r="AB89" s="29"/>
      <c r="AC89" s="29"/>
      <c r="AD89" s="29"/>
      <c r="AE89" s="29"/>
    </row>
    <row r="90" spans="1:47" s="2" customFormat="1" ht="6.95" customHeight="1">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15.2" customHeight="1">
      <c r="A91" s="29"/>
      <c r="B91" s="30"/>
      <c r="C91" s="24" t="s">
        <v>24</v>
      </c>
      <c r="D91" s="29"/>
      <c r="E91" s="29"/>
      <c r="F91" s="22" t="str">
        <f>E15</f>
        <v>Správa železnic, s.o.</v>
      </c>
      <c r="G91" s="29"/>
      <c r="H91" s="29"/>
      <c r="I91" s="24" t="s">
        <v>32</v>
      </c>
      <c r="J91" s="27" t="str">
        <f>E21</f>
        <v xml:space="preserve"> </v>
      </c>
      <c r="K91" s="29"/>
      <c r="L91" s="39"/>
      <c r="S91" s="29"/>
      <c r="T91" s="29"/>
      <c r="U91" s="29"/>
      <c r="V91" s="29"/>
      <c r="W91" s="29"/>
      <c r="X91" s="29"/>
      <c r="Y91" s="29"/>
      <c r="Z91" s="29"/>
      <c r="AA91" s="29"/>
      <c r="AB91" s="29"/>
      <c r="AC91" s="29"/>
      <c r="AD91" s="29"/>
      <c r="AE91" s="29"/>
    </row>
    <row r="92" spans="1:47" s="2" customFormat="1" ht="15.2" customHeight="1">
      <c r="A92" s="29"/>
      <c r="B92" s="30"/>
      <c r="C92" s="24" t="s">
        <v>30</v>
      </c>
      <c r="D92" s="29"/>
      <c r="E92" s="29"/>
      <c r="F92" s="22" t="str">
        <f>IF(E18="","",E18)</f>
        <v>Vyplň údaj</v>
      </c>
      <c r="G92" s="29"/>
      <c r="H92" s="29"/>
      <c r="I92" s="24" t="s">
        <v>35</v>
      </c>
      <c r="J92" s="27" t="str">
        <f>E24</f>
        <v xml:space="preserve"> </v>
      </c>
      <c r="K92" s="29"/>
      <c r="L92" s="39"/>
      <c r="S92" s="29"/>
      <c r="T92" s="29"/>
      <c r="U92" s="29"/>
      <c r="V92" s="29"/>
      <c r="W92" s="29"/>
      <c r="X92" s="29"/>
      <c r="Y92" s="29"/>
      <c r="Z92" s="29"/>
      <c r="AA92" s="29"/>
      <c r="AB92" s="29"/>
      <c r="AC92" s="29"/>
      <c r="AD92" s="29"/>
      <c r="AE92" s="29"/>
    </row>
    <row r="93" spans="1:47" s="2" customFormat="1" ht="10.35" customHeight="1">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c r="A94" s="29"/>
      <c r="B94" s="30"/>
      <c r="C94" s="106" t="s">
        <v>98</v>
      </c>
      <c r="D94" s="98"/>
      <c r="E94" s="98"/>
      <c r="F94" s="98"/>
      <c r="G94" s="98"/>
      <c r="H94" s="98"/>
      <c r="I94" s="98"/>
      <c r="J94" s="107" t="s">
        <v>99</v>
      </c>
      <c r="K94" s="98"/>
      <c r="L94" s="39"/>
      <c r="S94" s="29"/>
      <c r="T94" s="29"/>
      <c r="U94" s="29"/>
      <c r="V94" s="29"/>
      <c r="W94" s="29"/>
      <c r="X94" s="29"/>
      <c r="Y94" s="29"/>
      <c r="Z94" s="29"/>
      <c r="AA94" s="29"/>
      <c r="AB94" s="29"/>
      <c r="AC94" s="29"/>
      <c r="AD94" s="29"/>
      <c r="AE94" s="29"/>
    </row>
    <row r="95" spans="1:47" s="2" customFormat="1" ht="10.35" customHeight="1">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customHeight="1">
      <c r="A96" s="29"/>
      <c r="B96" s="30"/>
      <c r="C96" s="108" t="s">
        <v>100</v>
      </c>
      <c r="D96" s="29"/>
      <c r="E96" s="29"/>
      <c r="F96" s="29"/>
      <c r="G96" s="29"/>
      <c r="H96" s="29"/>
      <c r="I96" s="29"/>
      <c r="J96" s="68">
        <f>J120</f>
        <v>0</v>
      </c>
      <c r="K96" s="29"/>
      <c r="L96" s="39"/>
      <c r="S96" s="29"/>
      <c r="T96" s="29"/>
      <c r="U96" s="29"/>
      <c r="V96" s="29"/>
      <c r="W96" s="29"/>
      <c r="X96" s="29"/>
      <c r="Y96" s="29"/>
      <c r="Z96" s="29"/>
      <c r="AA96" s="29"/>
      <c r="AB96" s="29"/>
      <c r="AC96" s="29"/>
      <c r="AD96" s="29"/>
      <c r="AE96" s="29"/>
      <c r="AU96" s="14" t="s">
        <v>101</v>
      </c>
    </row>
    <row r="97" spans="1:31" s="9" customFormat="1" ht="24.95" customHeight="1">
      <c r="B97" s="109"/>
      <c r="D97" s="110" t="s">
        <v>487</v>
      </c>
      <c r="E97" s="111"/>
      <c r="F97" s="111"/>
      <c r="G97" s="111"/>
      <c r="H97" s="111"/>
      <c r="I97" s="111"/>
      <c r="J97" s="112">
        <f>J121</f>
        <v>0</v>
      </c>
      <c r="L97" s="109"/>
    </row>
    <row r="98" spans="1:31" s="10" customFormat="1" ht="19.899999999999999" customHeight="1">
      <c r="B98" s="113"/>
      <c r="D98" s="114" t="s">
        <v>488</v>
      </c>
      <c r="E98" s="115"/>
      <c r="F98" s="115"/>
      <c r="G98" s="115"/>
      <c r="H98" s="115"/>
      <c r="I98" s="115"/>
      <c r="J98" s="116">
        <f>J122</f>
        <v>0</v>
      </c>
      <c r="L98" s="113"/>
    </row>
    <row r="99" spans="1:31" s="9" customFormat="1" ht="24.95" customHeight="1">
      <c r="B99" s="109"/>
      <c r="D99" s="110" t="s">
        <v>104</v>
      </c>
      <c r="E99" s="111"/>
      <c r="F99" s="111"/>
      <c r="G99" s="111"/>
      <c r="H99" s="111"/>
      <c r="I99" s="111"/>
      <c r="J99" s="112">
        <f>J125</f>
        <v>0</v>
      </c>
      <c r="L99" s="109"/>
    </row>
    <row r="100" spans="1:31" s="9" customFormat="1" ht="24.95" customHeight="1">
      <c r="B100" s="109"/>
      <c r="D100" s="110" t="s">
        <v>105</v>
      </c>
      <c r="E100" s="111"/>
      <c r="F100" s="111"/>
      <c r="G100" s="111"/>
      <c r="H100" s="111"/>
      <c r="I100" s="111"/>
      <c r="J100" s="112">
        <f>J152</f>
        <v>0</v>
      </c>
      <c r="L100" s="109"/>
    </row>
    <row r="101" spans="1:31" s="2" customFormat="1" ht="21.75" customHeight="1">
      <c r="A101" s="29"/>
      <c r="B101" s="30"/>
      <c r="C101" s="29"/>
      <c r="D101" s="29"/>
      <c r="E101" s="29"/>
      <c r="F101" s="29"/>
      <c r="G101" s="29"/>
      <c r="H101" s="29"/>
      <c r="I101" s="29"/>
      <c r="J101" s="29"/>
      <c r="K101" s="29"/>
      <c r="L101" s="39"/>
      <c r="S101" s="29"/>
      <c r="T101" s="29"/>
      <c r="U101" s="29"/>
      <c r="V101" s="29"/>
      <c r="W101" s="29"/>
      <c r="X101" s="29"/>
      <c r="Y101" s="29"/>
      <c r="Z101" s="29"/>
      <c r="AA101" s="29"/>
      <c r="AB101" s="29"/>
      <c r="AC101" s="29"/>
      <c r="AD101" s="29"/>
      <c r="AE101" s="29"/>
    </row>
    <row r="102" spans="1:31" s="2" customFormat="1" ht="6.95" customHeight="1">
      <c r="A102" s="29"/>
      <c r="B102" s="44"/>
      <c r="C102" s="45"/>
      <c r="D102" s="45"/>
      <c r="E102" s="45"/>
      <c r="F102" s="45"/>
      <c r="G102" s="45"/>
      <c r="H102" s="45"/>
      <c r="I102" s="45"/>
      <c r="J102" s="45"/>
      <c r="K102" s="45"/>
      <c r="L102" s="39"/>
      <c r="S102" s="29"/>
      <c r="T102" s="29"/>
      <c r="U102" s="29"/>
      <c r="V102" s="29"/>
      <c r="W102" s="29"/>
      <c r="X102" s="29"/>
      <c r="Y102" s="29"/>
      <c r="Z102" s="29"/>
      <c r="AA102" s="29"/>
      <c r="AB102" s="29"/>
      <c r="AC102" s="29"/>
      <c r="AD102" s="29"/>
      <c r="AE102" s="29"/>
    </row>
    <row r="106" spans="1:31" s="2" customFormat="1" ht="6.95" customHeight="1">
      <c r="A106" s="29"/>
      <c r="B106" s="46"/>
      <c r="C106" s="47"/>
      <c r="D106" s="47"/>
      <c r="E106" s="47"/>
      <c r="F106" s="47"/>
      <c r="G106" s="47"/>
      <c r="H106" s="47"/>
      <c r="I106" s="47"/>
      <c r="J106" s="47"/>
      <c r="K106" s="47"/>
      <c r="L106" s="39"/>
      <c r="S106" s="29"/>
      <c r="T106" s="29"/>
      <c r="U106" s="29"/>
      <c r="V106" s="29"/>
      <c r="W106" s="29"/>
      <c r="X106" s="29"/>
      <c r="Y106" s="29"/>
      <c r="Z106" s="29"/>
      <c r="AA106" s="29"/>
      <c r="AB106" s="29"/>
      <c r="AC106" s="29"/>
      <c r="AD106" s="29"/>
      <c r="AE106" s="29"/>
    </row>
    <row r="107" spans="1:31" s="2" customFormat="1" ht="24.95" customHeight="1">
      <c r="A107" s="29"/>
      <c r="B107" s="30"/>
      <c r="C107" s="18" t="s">
        <v>106</v>
      </c>
      <c r="D107" s="29"/>
      <c r="E107" s="29"/>
      <c r="F107" s="29"/>
      <c r="G107" s="29"/>
      <c r="H107" s="29"/>
      <c r="I107" s="29"/>
      <c r="J107" s="29"/>
      <c r="K107" s="29"/>
      <c r="L107" s="39"/>
      <c r="S107" s="29"/>
      <c r="T107" s="29"/>
      <c r="U107" s="29"/>
      <c r="V107" s="29"/>
      <c r="W107" s="29"/>
      <c r="X107" s="29"/>
      <c r="Y107" s="29"/>
      <c r="Z107" s="29"/>
      <c r="AA107" s="29"/>
      <c r="AB107" s="29"/>
      <c r="AC107" s="29"/>
      <c r="AD107" s="29"/>
      <c r="AE107" s="29"/>
    </row>
    <row r="108" spans="1:31" s="2" customFormat="1" ht="6.95" customHeight="1">
      <c r="A108" s="29"/>
      <c r="B108" s="30"/>
      <c r="C108" s="29"/>
      <c r="D108" s="29"/>
      <c r="E108" s="29"/>
      <c r="F108" s="29"/>
      <c r="G108" s="29"/>
      <c r="H108" s="29"/>
      <c r="I108" s="29"/>
      <c r="J108" s="29"/>
      <c r="K108" s="29"/>
      <c r="L108" s="39"/>
      <c r="S108" s="29"/>
      <c r="T108" s="29"/>
      <c r="U108" s="29"/>
      <c r="V108" s="29"/>
      <c r="W108" s="29"/>
      <c r="X108" s="29"/>
      <c r="Y108" s="29"/>
      <c r="Z108" s="29"/>
      <c r="AA108" s="29"/>
      <c r="AB108" s="29"/>
      <c r="AC108" s="29"/>
      <c r="AD108" s="29"/>
      <c r="AE108" s="29"/>
    </row>
    <row r="109" spans="1:31" s="2" customFormat="1" ht="12" customHeight="1">
      <c r="A109" s="29"/>
      <c r="B109" s="30"/>
      <c r="C109" s="24" t="s">
        <v>16</v>
      </c>
      <c r="D109" s="29"/>
      <c r="E109" s="29"/>
      <c r="F109" s="29"/>
      <c r="G109" s="29"/>
      <c r="H109" s="29"/>
      <c r="I109" s="29"/>
      <c r="J109" s="29"/>
      <c r="K109" s="29"/>
      <c r="L109" s="39"/>
      <c r="S109" s="29"/>
      <c r="T109" s="29"/>
      <c r="U109" s="29"/>
      <c r="V109" s="29"/>
      <c r="W109" s="29"/>
      <c r="X109" s="29"/>
      <c r="Y109" s="29"/>
      <c r="Z109" s="29"/>
      <c r="AA109" s="29"/>
      <c r="AB109" s="29"/>
      <c r="AC109" s="29"/>
      <c r="AD109" s="29"/>
      <c r="AE109" s="29"/>
    </row>
    <row r="110" spans="1:31" s="2" customFormat="1" ht="16.5" customHeight="1">
      <c r="A110" s="29"/>
      <c r="B110" s="30"/>
      <c r="C110" s="29"/>
      <c r="D110" s="29"/>
      <c r="E110" s="209" t="str">
        <f>E7</f>
        <v>Oprava kolejí a výhybek v žst. Brno-Horní Heršpice - výhybka 39a/b, kolej 3a</v>
      </c>
      <c r="F110" s="210"/>
      <c r="G110" s="210"/>
      <c r="H110" s="210"/>
      <c r="I110" s="29"/>
      <c r="J110" s="29"/>
      <c r="K110" s="29"/>
      <c r="L110" s="39"/>
      <c r="S110" s="29"/>
      <c r="T110" s="29"/>
      <c r="U110" s="29"/>
      <c r="V110" s="29"/>
      <c r="W110" s="29"/>
      <c r="X110" s="29"/>
      <c r="Y110" s="29"/>
      <c r="Z110" s="29"/>
      <c r="AA110" s="29"/>
      <c r="AB110" s="29"/>
      <c r="AC110" s="29"/>
      <c r="AD110" s="29"/>
      <c r="AE110" s="29"/>
    </row>
    <row r="111" spans="1:31" s="2" customFormat="1" ht="12" customHeight="1">
      <c r="A111" s="29"/>
      <c r="B111" s="30"/>
      <c r="C111" s="24" t="s">
        <v>95</v>
      </c>
      <c r="D111" s="29"/>
      <c r="E111" s="29"/>
      <c r="F111" s="29"/>
      <c r="G111" s="29"/>
      <c r="H111" s="29"/>
      <c r="I111" s="29"/>
      <c r="J111" s="29"/>
      <c r="K111" s="29"/>
      <c r="L111" s="39"/>
      <c r="S111" s="29"/>
      <c r="T111" s="29"/>
      <c r="U111" s="29"/>
      <c r="V111" s="29"/>
      <c r="W111" s="29"/>
      <c r="X111" s="29"/>
      <c r="Y111" s="29"/>
      <c r="Z111" s="29"/>
      <c r="AA111" s="29"/>
      <c r="AB111" s="29"/>
      <c r="AC111" s="29"/>
      <c r="AD111" s="29"/>
      <c r="AE111" s="29"/>
    </row>
    <row r="112" spans="1:31" s="2" customFormat="1" ht="16.5" customHeight="1">
      <c r="A112" s="29"/>
      <c r="B112" s="30"/>
      <c r="C112" s="29"/>
      <c r="D112" s="29"/>
      <c r="E112" s="189" t="str">
        <f>E9</f>
        <v>01.2 - Zabezpečovací zařízení</v>
      </c>
      <c r="F112" s="211"/>
      <c r="G112" s="211"/>
      <c r="H112" s="211"/>
      <c r="I112" s="29"/>
      <c r="J112" s="29"/>
      <c r="K112" s="29"/>
      <c r="L112" s="39"/>
      <c r="S112" s="29"/>
      <c r="T112" s="29"/>
      <c r="U112" s="29"/>
      <c r="V112" s="29"/>
      <c r="W112" s="29"/>
      <c r="X112" s="29"/>
      <c r="Y112" s="29"/>
      <c r="Z112" s="29"/>
      <c r="AA112" s="29"/>
      <c r="AB112" s="29"/>
      <c r="AC112" s="29"/>
      <c r="AD112" s="29"/>
      <c r="AE112" s="29"/>
    </row>
    <row r="113" spans="1:65" s="2" customFormat="1" ht="6.95" customHeight="1">
      <c r="A113" s="29"/>
      <c r="B113" s="30"/>
      <c r="C113" s="29"/>
      <c r="D113" s="29"/>
      <c r="E113" s="29"/>
      <c r="F113" s="29"/>
      <c r="G113" s="29"/>
      <c r="H113" s="29"/>
      <c r="I113" s="29"/>
      <c r="J113" s="29"/>
      <c r="K113" s="29"/>
      <c r="L113" s="39"/>
      <c r="S113" s="29"/>
      <c r="T113" s="29"/>
      <c r="U113" s="29"/>
      <c r="V113" s="29"/>
      <c r="W113" s="29"/>
      <c r="X113" s="29"/>
      <c r="Y113" s="29"/>
      <c r="Z113" s="29"/>
      <c r="AA113" s="29"/>
      <c r="AB113" s="29"/>
      <c r="AC113" s="29"/>
      <c r="AD113" s="29"/>
      <c r="AE113" s="29"/>
    </row>
    <row r="114" spans="1:65" s="2" customFormat="1" ht="12" customHeight="1">
      <c r="A114" s="29"/>
      <c r="B114" s="30"/>
      <c r="C114" s="24" t="s">
        <v>20</v>
      </c>
      <c r="D114" s="29"/>
      <c r="E114" s="29"/>
      <c r="F114" s="22" t="str">
        <f>F12</f>
        <v>Brno</v>
      </c>
      <c r="G114" s="29"/>
      <c r="H114" s="29"/>
      <c r="I114" s="24" t="s">
        <v>22</v>
      </c>
      <c r="J114" s="52" t="str">
        <f>IF(J12="","",J12)</f>
        <v>20. 4. 2021</v>
      </c>
      <c r="K114" s="29"/>
      <c r="L114" s="39"/>
      <c r="S114" s="29"/>
      <c r="T114" s="29"/>
      <c r="U114" s="29"/>
      <c r="V114" s="29"/>
      <c r="W114" s="29"/>
      <c r="X114" s="29"/>
      <c r="Y114" s="29"/>
      <c r="Z114" s="29"/>
      <c r="AA114" s="29"/>
      <c r="AB114" s="29"/>
      <c r="AC114" s="29"/>
      <c r="AD114" s="29"/>
      <c r="AE114" s="29"/>
    </row>
    <row r="115" spans="1:65" s="2" customFormat="1" ht="6.95" customHeight="1">
      <c r="A115" s="29"/>
      <c r="B115" s="30"/>
      <c r="C115" s="29"/>
      <c r="D115" s="29"/>
      <c r="E115" s="29"/>
      <c r="F115" s="29"/>
      <c r="G115" s="29"/>
      <c r="H115" s="29"/>
      <c r="I115" s="29"/>
      <c r="J115" s="29"/>
      <c r="K115" s="29"/>
      <c r="L115" s="39"/>
      <c r="S115" s="29"/>
      <c r="T115" s="29"/>
      <c r="U115" s="29"/>
      <c r="V115" s="29"/>
      <c r="W115" s="29"/>
      <c r="X115" s="29"/>
      <c r="Y115" s="29"/>
      <c r="Z115" s="29"/>
      <c r="AA115" s="29"/>
      <c r="AB115" s="29"/>
      <c r="AC115" s="29"/>
      <c r="AD115" s="29"/>
      <c r="AE115" s="29"/>
    </row>
    <row r="116" spans="1:65" s="2" customFormat="1" ht="15.2" customHeight="1">
      <c r="A116" s="29"/>
      <c r="B116" s="30"/>
      <c r="C116" s="24" t="s">
        <v>24</v>
      </c>
      <c r="D116" s="29"/>
      <c r="E116" s="29"/>
      <c r="F116" s="22" t="str">
        <f>E15</f>
        <v>Správa železnic, s.o.</v>
      </c>
      <c r="G116" s="29"/>
      <c r="H116" s="29"/>
      <c r="I116" s="24" t="s">
        <v>32</v>
      </c>
      <c r="J116" s="27" t="str">
        <f>E21</f>
        <v xml:space="preserve"> </v>
      </c>
      <c r="K116" s="29"/>
      <c r="L116" s="39"/>
      <c r="S116" s="29"/>
      <c r="T116" s="29"/>
      <c r="U116" s="29"/>
      <c r="V116" s="29"/>
      <c r="W116" s="29"/>
      <c r="X116" s="29"/>
      <c r="Y116" s="29"/>
      <c r="Z116" s="29"/>
      <c r="AA116" s="29"/>
      <c r="AB116" s="29"/>
      <c r="AC116" s="29"/>
      <c r="AD116" s="29"/>
      <c r="AE116" s="29"/>
    </row>
    <row r="117" spans="1:65" s="2" customFormat="1" ht="15.2" customHeight="1">
      <c r="A117" s="29"/>
      <c r="B117" s="30"/>
      <c r="C117" s="24" t="s">
        <v>30</v>
      </c>
      <c r="D117" s="29"/>
      <c r="E117" s="29"/>
      <c r="F117" s="22" t="str">
        <f>IF(E18="","",E18)</f>
        <v>Vyplň údaj</v>
      </c>
      <c r="G117" s="29"/>
      <c r="H117" s="29"/>
      <c r="I117" s="24" t="s">
        <v>35</v>
      </c>
      <c r="J117" s="27" t="str">
        <f>E24</f>
        <v xml:space="preserve"> </v>
      </c>
      <c r="K117" s="29"/>
      <c r="L117" s="39"/>
      <c r="S117" s="29"/>
      <c r="T117" s="29"/>
      <c r="U117" s="29"/>
      <c r="V117" s="29"/>
      <c r="W117" s="29"/>
      <c r="X117" s="29"/>
      <c r="Y117" s="29"/>
      <c r="Z117" s="29"/>
      <c r="AA117" s="29"/>
      <c r="AB117" s="29"/>
      <c r="AC117" s="29"/>
      <c r="AD117" s="29"/>
      <c r="AE117" s="29"/>
    </row>
    <row r="118" spans="1:65" s="2" customFormat="1" ht="10.35" customHeight="1">
      <c r="A118" s="29"/>
      <c r="B118" s="30"/>
      <c r="C118" s="29"/>
      <c r="D118" s="29"/>
      <c r="E118" s="29"/>
      <c r="F118" s="29"/>
      <c r="G118" s="29"/>
      <c r="H118" s="29"/>
      <c r="I118" s="29"/>
      <c r="J118" s="29"/>
      <c r="K118" s="29"/>
      <c r="L118" s="39"/>
      <c r="S118" s="29"/>
      <c r="T118" s="29"/>
      <c r="U118" s="29"/>
      <c r="V118" s="29"/>
      <c r="W118" s="29"/>
      <c r="X118" s="29"/>
      <c r="Y118" s="29"/>
      <c r="Z118" s="29"/>
      <c r="AA118" s="29"/>
      <c r="AB118" s="29"/>
      <c r="AC118" s="29"/>
      <c r="AD118" s="29"/>
      <c r="AE118" s="29"/>
    </row>
    <row r="119" spans="1:65" s="11" customFormat="1" ht="29.25" customHeight="1">
      <c r="A119" s="117"/>
      <c r="B119" s="118"/>
      <c r="C119" s="119" t="s">
        <v>107</v>
      </c>
      <c r="D119" s="120" t="s">
        <v>62</v>
      </c>
      <c r="E119" s="120" t="s">
        <v>58</v>
      </c>
      <c r="F119" s="120" t="s">
        <v>59</v>
      </c>
      <c r="G119" s="120" t="s">
        <v>108</v>
      </c>
      <c r="H119" s="120" t="s">
        <v>109</v>
      </c>
      <c r="I119" s="120" t="s">
        <v>110</v>
      </c>
      <c r="J119" s="120" t="s">
        <v>99</v>
      </c>
      <c r="K119" s="121" t="s">
        <v>111</v>
      </c>
      <c r="L119" s="122"/>
      <c r="M119" s="59" t="s">
        <v>1</v>
      </c>
      <c r="N119" s="60" t="s">
        <v>41</v>
      </c>
      <c r="O119" s="60" t="s">
        <v>112</v>
      </c>
      <c r="P119" s="60" t="s">
        <v>113</v>
      </c>
      <c r="Q119" s="60" t="s">
        <v>114</v>
      </c>
      <c r="R119" s="60" t="s">
        <v>115</v>
      </c>
      <c r="S119" s="60" t="s">
        <v>116</v>
      </c>
      <c r="T119" s="61" t="s">
        <v>117</v>
      </c>
      <c r="U119" s="117"/>
      <c r="V119" s="117"/>
      <c r="W119" s="117"/>
      <c r="X119" s="117"/>
      <c r="Y119" s="117"/>
      <c r="Z119" s="117"/>
      <c r="AA119" s="117"/>
      <c r="AB119" s="117"/>
      <c r="AC119" s="117"/>
      <c r="AD119" s="117"/>
      <c r="AE119" s="117"/>
    </row>
    <row r="120" spans="1:65" s="2" customFormat="1" ht="22.9" customHeight="1">
      <c r="A120" s="29"/>
      <c r="B120" s="30"/>
      <c r="C120" s="66" t="s">
        <v>118</v>
      </c>
      <c r="D120" s="29"/>
      <c r="E120" s="29"/>
      <c r="F120" s="29"/>
      <c r="G120" s="29"/>
      <c r="H120" s="29"/>
      <c r="I120" s="29"/>
      <c r="J120" s="123">
        <f>BK120</f>
        <v>0</v>
      </c>
      <c r="K120" s="29"/>
      <c r="L120" s="30"/>
      <c r="M120" s="62"/>
      <c r="N120" s="53"/>
      <c r="O120" s="63"/>
      <c r="P120" s="124">
        <f>P121+P125+P152</f>
        <v>0</v>
      </c>
      <c r="Q120" s="63"/>
      <c r="R120" s="124">
        <f>R121+R125+R152</f>
        <v>0</v>
      </c>
      <c r="S120" s="63"/>
      <c r="T120" s="125">
        <f>T121+T125+T152</f>
        <v>0</v>
      </c>
      <c r="U120" s="29"/>
      <c r="V120" s="29"/>
      <c r="W120" s="29"/>
      <c r="X120" s="29"/>
      <c r="Y120" s="29"/>
      <c r="Z120" s="29"/>
      <c r="AA120" s="29"/>
      <c r="AB120" s="29"/>
      <c r="AC120" s="29"/>
      <c r="AD120" s="29"/>
      <c r="AE120" s="29"/>
      <c r="AT120" s="14" t="s">
        <v>76</v>
      </c>
      <c r="AU120" s="14" t="s">
        <v>101</v>
      </c>
      <c r="BK120" s="126">
        <f>BK121+BK125+BK152</f>
        <v>0</v>
      </c>
    </row>
    <row r="121" spans="1:65" s="12" customFormat="1" ht="25.9" customHeight="1">
      <c r="B121" s="127"/>
      <c r="D121" s="128" t="s">
        <v>76</v>
      </c>
      <c r="E121" s="129" t="s">
        <v>185</v>
      </c>
      <c r="F121" s="129" t="s">
        <v>489</v>
      </c>
      <c r="I121" s="130"/>
      <c r="J121" s="131">
        <f>BK121</f>
        <v>0</v>
      </c>
      <c r="L121" s="127"/>
      <c r="M121" s="132"/>
      <c r="N121" s="133"/>
      <c r="O121" s="133"/>
      <c r="P121" s="134">
        <f>P122</f>
        <v>0</v>
      </c>
      <c r="Q121" s="133"/>
      <c r="R121" s="134">
        <f>R122</f>
        <v>0</v>
      </c>
      <c r="S121" s="133"/>
      <c r="T121" s="135">
        <f>T122</f>
        <v>0</v>
      </c>
      <c r="AR121" s="128" t="s">
        <v>134</v>
      </c>
      <c r="AT121" s="136" t="s">
        <v>76</v>
      </c>
      <c r="AU121" s="136" t="s">
        <v>77</v>
      </c>
      <c r="AY121" s="128" t="s">
        <v>121</v>
      </c>
      <c r="BK121" s="137">
        <f>BK122</f>
        <v>0</v>
      </c>
    </row>
    <row r="122" spans="1:65" s="12" customFormat="1" ht="22.9" customHeight="1">
      <c r="B122" s="127"/>
      <c r="D122" s="128" t="s">
        <v>76</v>
      </c>
      <c r="E122" s="138" t="s">
        <v>490</v>
      </c>
      <c r="F122" s="138" t="s">
        <v>491</v>
      </c>
      <c r="I122" s="130"/>
      <c r="J122" s="139">
        <f>BK122</f>
        <v>0</v>
      </c>
      <c r="L122" s="127"/>
      <c r="M122" s="132"/>
      <c r="N122" s="133"/>
      <c r="O122" s="133"/>
      <c r="P122" s="134">
        <f>SUM(P123:P124)</f>
        <v>0</v>
      </c>
      <c r="Q122" s="133"/>
      <c r="R122" s="134">
        <f>SUM(R123:R124)</f>
        <v>0</v>
      </c>
      <c r="S122" s="133"/>
      <c r="T122" s="135">
        <f>SUM(T123:T124)</f>
        <v>0</v>
      </c>
      <c r="AR122" s="128" t="s">
        <v>134</v>
      </c>
      <c r="AT122" s="136" t="s">
        <v>76</v>
      </c>
      <c r="AU122" s="136" t="s">
        <v>85</v>
      </c>
      <c r="AY122" s="128" t="s">
        <v>121</v>
      </c>
      <c r="BK122" s="137">
        <f>SUM(BK123:BK124)</f>
        <v>0</v>
      </c>
    </row>
    <row r="123" spans="1:65" s="2" customFormat="1" ht="33" customHeight="1">
      <c r="A123" s="29"/>
      <c r="B123" s="140"/>
      <c r="C123" s="141" t="s">
        <v>85</v>
      </c>
      <c r="D123" s="141" t="s">
        <v>124</v>
      </c>
      <c r="E123" s="142" t="s">
        <v>492</v>
      </c>
      <c r="F123" s="143" t="s">
        <v>493</v>
      </c>
      <c r="G123" s="144" t="s">
        <v>178</v>
      </c>
      <c r="H123" s="145">
        <v>2.16</v>
      </c>
      <c r="I123" s="146"/>
      <c r="J123" s="147">
        <f>ROUND(I123*H123,2)</f>
        <v>0</v>
      </c>
      <c r="K123" s="143" t="s">
        <v>494</v>
      </c>
      <c r="L123" s="30"/>
      <c r="M123" s="148" t="s">
        <v>1</v>
      </c>
      <c r="N123" s="149" t="s">
        <v>42</v>
      </c>
      <c r="O123" s="55"/>
      <c r="P123" s="150">
        <f>O123*H123</f>
        <v>0</v>
      </c>
      <c r="Q123" s="150">
        <v>0</v>
      </c>
      <c r="R123" s="150">
        <f>Q123*H123</f>
        <v>0</v>
      </c>
      <c r="S123" s="150">
        <v>0</v>
      </c>
      <c r="T123" s="151">
        <f>S123*H123</f>
        <v>0</v>
      </c>
      <c r="U123" s="29"/>
      <c r="V123" s="29"/>
      <c r="W123" s="29"/>
      <c r="X123" s="29"/>
      <c r="Y123" s="29"/>
      <c r="Z123" s="29"/>
      <c r="AA123" s="29"/>
      <c r="AB123" s="29"/>
      <c r="AC123" s="29"/>
      <c r="AD123" s="29"/>
      <c r="AE123" s="29"/>
      <c r="AR123" s="152" t="s">
        <v>377</v>
      </c>
      <c r="AT123" s="152" t="s">
        <v>124</v>
      </c>
      <c r="AU123" s="152" t="s">
        <v>87</v>
      </c>
      <c r="AY123" s="14" t="s">
        <v>121</v>
      </c>
      <c r="BE123" s="153">
        <f>IF(N123="základní",J123,0)</f>
        <v>0</v>
      </c>
      <c r="BF123" s="153">
        <f>IF(N123="snížená",J123,0)</f>
        <v>0</v>
      </c>
      <c r="BG123" s="153">
        <f>IF(N123="zákl. přenesená",J123,0)</f>
        <v>0</v>
      </c>
      <c r="BH123" s="153">
        <f>IF(N123="sníž. přenesená",J123,0)</f>
        <v>0</v>
      </c>
      <c r="BI123" s="153">
        <f>IF(N123="nulová",J123,0)</f>
        <v>0</v>
      </c>
      <c r="BJ123" s="14" t="s">
        <v>85</v>
      </c>
      <c r="BK123" s="153">
        <f>ROUND(I123*H123,2)</f>
        <v>0</v>
      </c>
      <c r="BL123" s="14" t="s">
        <v>377</v>
      </c>
      <c r="BM123" s="152" t="s">
        <v>495</v>
      </c>
    </row>
    <row r="124" spans="1:65" s="2" customFormat="1" ht="24">
      <c r="A124" s="29"/>
      <c r="B124" s="140"/>
      <c r="C124" s="141" t="s">
        <v>87</v>
      </c>
      <c r="D124" s="141" t="s">
        <v>124</v>
      </c>
      <c r="E124" s="142" t="s">
        <v>496</v>
      </c>
      <c r="F124" s="143" t="s">
        <v>497</v>
      </c>
      <c r="G124" s="144" t="s">
        <v>178</v>
      </c>
      <c r="H124" s="145">
        <v>2.16</v>
      </c>
      <c r="I124" s="146"/>
      <c r="J124" s="147">
        <f>ROUND(I124*H124,2)</f>
        <v>0</v>
      </c>
      <c r="K124" s="143" t="s">
        <v>494</v>
      </c>
      <c r="L124" s="30"/>
      <c r="M124" s="148" t="s">
        <v>1</v>
      </c>
      <c r="N124" s="149" t="s">
        <v>42</v>
      </c>
      <c r="O124" s="55"/>
      <c r="P124" s="150">
        <f>O124*H124</f>
        <v>0</v>
      </c>
      <c r="Q124" s="150">
        <v>0</v>
      </c>
      <c r="R124" s="150">
        <f>Q124*H124</f>
        <v>0</v>
      </c>
      <c r="S124" s="150">
        <v>0</v>
      </c>
      <c r="T124" s="151">
        <f>S124*H124</f>
        <v>0</v>
      </c>
      <c r="U124" s="29"/>
      <c r="V124" s="29"/>
      <c r="W124" s="29"/>
      <c r="X124" s="29"/>
      <c r="Y124" s="29"/>
      <c r="Z124" s="29"/>
      <c r="AA124" s="29"/>
      <c r="AB124" s="29"/>
      <c r="AC124" s="29"/>
      <c r="AD124" s="29"/>
      <c r="AE124" s="29"/>
      <c r="AR124" s="152" t="s">
        <v>377</v>
      </c>
      <c r="AT124" s="152" t="s">
        <v>124</v>
      </c>
      <c r="AU124" s="152" t="s">
        <v>87</v>
      </c>
      <c r="AY124" s="14" t="s">
        <v>121</v>
      </c>
      <c r="BE124" s="153">
        <f>IF(N124="základní",J124,0)</f>
        <v>0</v>
      </c>
      <c r="BF124" s="153">
        <f>IF(N124="snížená",J124,0)</f>
        <v>0</v>
      </c>
      <c r="BG124" s="153">
        <f>IF(N124="zákl. přenesená",J124,0)</f>
        <v>0</v>
      </c>
      <c r="BH124" s="153">
        <f>IF(N124="sníž. přenesená",J124,0)</f>
        <v>0</v>
      </c>
      <c r="BI124" s="153">
        <f>IF(N124="nulová",J124,0)</f>
        <v>0</v>
      </c>
      <c r="BJ124" s="14" t="s">
        <v>85</v>
      </c>
      <c r="BK124" s="153">
        <f>ROUND(I124*H124,2)</f>
        <v>0</v>
      </c>
      <c r="BL124" s="14" t="s">
        <v>377</v>
      </c>
      <c r="BM124" s="152" t="s">
        <v>498</v>
      </c>
    </row>
    <row r="125" spans="1:65" s="12" customFormat="1" ht="25.9" customHeight="1">
      <c r="B125" s="127"/>
      <c r="D125" s="128" t="s">
        <v>76</v>
      </c>
      <c r="E125" s="129" t="s">
        <v>393</v>
      </c>
      <c r="F125" s="129" t="s">
        <v>394</v>
      </c>
      <c r="I125" s="130"/>
      <c r="J125" s="131">
        <f>BK125</f>
        <v>0</v>
      </c>
      <c r="L125" s="127"/>
      <c r="M125" s="132"/>
      <c r="N125" s="133"/>
      <c r="O125" s="133"/>
      <c r="P125" s="134">
        <f>SUM(P126:P151)</f>
        <v>0</v>
      </c>
      <c r="Q125" s="133"/>
      <c r="R125" s="134">
        <f>SUM(R126:R151)</f>
        <v>0</v>
      </c>
      <c r="S125" s="133"/>
      <c r="T125" s="135">
        <f>SUM(T126:T151)</f>
        <v>0</v>
      </c>
      <c r="AR125" s="128" t="s">
        <v>129</v>
      </c>
      <c r="AT125" s="136" t="s">
        <v>76</v>
      </c>
      <c r="AU125" s="136" t="s">
        <v>77</v>
      </c>
      <c r="AY125" s="128" t="s">
        <v>121</v>
      </c>
      <c r="BK125" s="137">
        <f>SUM(BK126:BK151)</f>
        <v>0</v>
      </c>
    </row>
    <row r="126" spans="1:65" s="2" customFormat="1" ht="36">
      <c r="A126" s="29"/>
      <c r="B126" s="140"/>
      <c r="C126" s="141" t="s">
        <v>134</v>
      </c>
      <c r="D126" s="141" t="s">
        <v>124</v>
      </c>
      <c r="E126" s="142" t="s">
        <v>499</v>
      </c>
      <c r="F126" s="143" t="s">
        <v>500</v>
      </c>
      <c r="G126" s="144" t="s">
        <v>127</v>
      </c>
      <c r="H126" s="145">
        <v>2</v>
      </c>
      <c r="I126" s="146"/>
      <c r="J126" s="147">
        <f t="shared" ref="J126:J151" si="0">ROUND(I126*H126,2)</f>
        <v>0</v>
      </c>
      <c r="K126" s="143" t="s">
        <v>128</v>
      </c>
      <c r="L126" s="30"/>
      <c r="M126" s="148" t="s">
        <v>1</v>
      </c>
      <c r="N126" s="149" t="s">
        <v>42</v>
      </c>
      <c r="O126" s="55"/>
      <c r="P126" s="150">
        <f t="shared" ref="P126:P151" si="1">O126*H126</f>
        <v>0</v>
      </c>
      <c r="Q126" s="150">
        <v>0</v>
      </c>
      <c r="R126" s="150">
        <f t="shared" ref="R126:R151" si="2">Q126*H126</f>
        <v>0</v>
      </c>
      <c r="S126" s="150">
        <v>0</v>
      </c>
      <c r="T126" s="151">
        <f t="shared" ref="T126:T151" si="3">S126*H126</f>
        <v>0</v>
      </c>
      <c r="U126" s="29"/>
      <c r="V126" s="29"/>
      <c r="W126" s="29"/>
      <c r="X126" s="29"/>
      <c r="Y126" s="29"/>
      <c r="Z126" s="29"/>
      <c r="AA126" s="29"/>
      <c r="AB126" s="29"/>
      <c r="AC126" s="29"/>
      <c r="AD126" s="29"/>
      <c r="AE126" s="29"/>
      <c r="AR126" s="152" t="s">
        <v>398</v>
      </c>
      <c r="AT126" s="152" t="s">
        <v>124</v>
      </c>
      <c r="AU126" s="152" t="s">
        <v>85</v>
      </c>
      <c r="AY126" s="14" t="s">
        <v>121</v>
      </c>
      <c r="BE126" s="153">
        <f t="shared" ref="BE126:BE151" si="4">IF(N126="základní",J126,0)</f>
        <v>0</v>
      </c>
      <c r="BF126" s="153">
        <f t="shared" ref="BF126:BF151" si="5">IF(N126="snížená",J126,0)</f>
        <v>0</v>
      </c>
      <c r="BG126" s="153">
        <f t="shared" ref="BG126:BG151" si="6">IF(N126="zákl. přenesená",J126,0)</f>
        <v>0</v>
      </c>
      <c r="BH126" s="153">
        <f t="shared" ref="BH126:BH151" si="7">IF(N126="sníž. přenesená",J126,0)</f>
        <v>0</v>
      </c>
      <c r="BI126" s="153">
        <f t="shared" ref="BI126:BI151" si="8">IF(N126="nulová",J126,0)</f>
        <v>0</v>
      </c>
      <c r="BJ126" s="14" t="s">
        <v>85</v>
      </c>
      <c r="BK126" s="153">
        <f t="shared" ref="BK126:BK151" si="9">ROUND(I126*H126,2)</f>
        <v>0</v>
      </c>
      <c r="BL126" s="14" t="s">
        <v>398</v>
      </c>
      <c r="BM126" s="152" t="s">
        <v>501</v>
      </c>
    </row>
    <row r="127" spans="1:65" s="2" customFormat="1" ht="16.5" customHeight="1">
      <c r="A127" s="29"/>
      <c r="B127" s="140"/>
      <c r="C127" s="141" t="s">
        <v>129</v>
      </c>
      <c r="D127" s="141" t="s">
        <v>124</v>
      </c>
      <c r="E127" s="142" t="s">
        <v>502</v>
      </c>
      <c r="F127" s="143" t="s">
        <v>503</v>
      </c>
      <c r="G127" s="144" t="s">
        <v>127</v>
      </c>
      <c r="H127" s="145">
        <v>2</v>
      </c>
      <c r="I127" s="146"/>
      <c r="J127" s="147">
        <f t="shared" si="0"/>
        <v>0</v>
      </c>
      <c r="K127" s="143" t="s">
        <v>128</v>
      </c>
      <c r="L127" s="30"/>
      <c r="M127" s="148" t="s">
        <v>1</v>
      </c>
      <c r="N127" s="149" t="s">
        <v>42</v>
      </c>
      <c r="O127" s="55"/>
      <c r="P127" s="150">
        <f t="shared" si="1"/>
        <v>0</v>
      </c>
      <c r="Q127" s="150">
        <v>0</v>
      </c>
      <c r="R127" s="150">
        <f t="shared" si="2"/>
        <v>0</v>
      </c>
      <c r="S127" s="150">
        <v>0</v>
      </c>
      <c r="T127" s="151">
        <f t="shared" si="3"/>
        <v>0</v>
      </c>
      <c r="U127" s="29"/>
      <c r="V127" s="29"/>
      <c r="W127" s="29"/>
      <c r="X127" s="29"/>
      <c r="Y127" s="29"/>
      <c r="Z127" s="29"/>
      <c r="AA127" s="29"/>
      <c r="AB127" s="29"/>
      <c r="AC127" s="29"/>
      <c r="AD127" s="29"/>
      <c r="AE127" s="29"/>
      <c r="AR127" s="152" t="s">
        <v>398</v>
      </c>
      <c r="AT127" s="152" t="s">
        <v>124</v>
      </c>
      <c r="AU127" s="152" t="s">
        <v>85</v>
      </c>
      <c r="AY127" s="14" t="s">
        <v>121</v>
      </c>
      <c r="BE127" s="153">
        <f t="shared" si="4"/>
        <v>0</v>
      </c>
      <c r="BF127" s="153">
        <f t="shared" si="5"/>
        <v>0</v>
      </c>
      <c r="BG127" s="153">
        <f t="shared" si="6"/>
        <v>0</v>
      </c>
      <c r="BH127" s="153">
        <f t="shared" si="7"/>
        <v>0</v>
      </c>
      <c r="BI127" s="153">
        <f t="shared" si="8"/>
        <v>0</v>
      </c>
      <c r="BJ127" s="14" t="s">
        <v>85</v>
      </c>
      <c r="BK127" s="153">
        <f t="shared" si="9"/>
        <v>0</v>
      </c>
      <c r="BL127" s="14" t="s">
        <v>398</v>
      </c>
      <c r="BM127" s="152" t="s">
        <v>504</v>
      </c>
    </row>
    <row r="128" spans="1:65" s="2" customFormat="1" ht="33" customHeight="1">
      <c r="A128" s="29"/>
      <c r="B128" s="140"/>
      <c r="C128" s="141" t="s">
        <v>122</v>
      </c>
      <c r="D128" s="141" t="s">
        <v>124</v>
      </c>
      <c r="E128" s="142" t="s">
        <v>505</v>
      </c>
      <c r="F128" s="143" t="s">
        <v>506</v>
      </c>
      <c r="G128" s="144" t="s">
        <v>127</v>
      </c>
      <c r="H128" s="145">
        <v>2</v>
      </c>
      <c r="I128" s="146"/>
      <c r="J128" s="147">
        <f t="shared" si="0"/>
        <v>0</v>
      </c>
      <c r="K128" s="143" t="s">
        <v>128</v>
      </c>
      <c r="L128" s="30"/>
      <c r="M128" s="148" t="s">
        <v>1</v>
      </c>
      <c r="N128" s="149" t="s">
        <v>42</v>
      </c>
      <c r="O128" s="55"/>
      <c r="P128" s="150">
        <f t="shared" si="1"/>
        <v>0</v>
      </c>
      <c r="Q128" s="150">
        <v>0</v>
      </c>
      <c r="R128" s="150">
        <f t="shared" si="2"/>
        <v>0</v>
      </c>
      <c r="S128" s="150">
        <v>0</v>
      </c>
      <c r="T128" s="151">
        <f t="shared" si="3"/>
        <v>0</v>
      </c>
      <c r="U128" s="29"/>
      <c r="V128" s="29"/>
      <c r="W128" s="29"/>
      <c r="X128" s="29"/>
      <c r="Y128" s="29"/>
      <c r="Z128" s="29"/>
      <c r="AA128" s="29"/>
      <c r="AB128" s="29"/>
      <c r="AC128" s="29"/>
      <c r="AD128" s="29"/>
      <c r="AE128" s="29"/>
      <c r="AR128" s="152" t="s">
        <v>398</v>
      </c>
      <c r="AT128" s="152" t="s">
        <v>124</v>
      </c>
      <c r="AU128" s="152" t="s">
        <v>85</v>
      </c>
      <c r="AY128" s="14" t="s">
        <v>121</v>
      </c>
      <c r="BE128" s="153">
        <f t="shared" si="4"/>
        <v>0</v>
      </c>
      <c r="BF128" s="153">
        <f t="shared" si="5"/>
        <v>0</v>
      </c>
      <c r="BG128" s="153">
        <f t="shared" si="6"/>
        <v>0</v>
      </c>
      <c r="BH128" s="153">
        <f t="shared" si="7"/>
        <v>0</v>
      </c>
      <c r="BI128" s="153">
        <f t="shared" si="8"/>
        <v>0</v>
      </c>
      <c r="BJ128" s="14" t="s">
        <v>85</v>
      </c>
      <c r="BK128" s="153">
        <f t="shared" si="9"/>
        <v>0</v>
      </c>
      <c r="BL128" s="14" t="s">
        <v>398</v>
      </c>
      <c r="BM128" s="152" t="s">
        <v>507</v>
      </c>
    </row>
    <row r="129" spans="1:65" s="2" customFormat="1" ht="21.75" customHeight="1">
      <c r="A129" s="29"/>
      <c r="B129" s="140"/>
      <c r="C129" s="154" t="s">
        <v>144</v>
      </c>
      <c r="D129" s="154" t="s">
        <v>185</v>
      </c>
      <c r="E129" s="155" t="s">
        <v>508</v>
      </c>
      <c r="F129" s="156" t="s">
        <v>509</v>
      </c>
      <c r="G129" s="157" t="s">
        <v>161</v>
      </c>
      <c r="H129" s="158">
        <v>9</v>
      </c>
      <c r="I129" s="159"/>
      <c r="J129" s="160">
        <f t="shared" si="0"/>
        <v>0</v>
      </c>
      <c r="K129" s="156" t="s">
        <v>128</v>
      </c>
      <c r="L129" s="161"/>
      <c r="M129" s="162" t="s">
        <v>1</v>
      </c>
      <c r="N129" s="163" t="s">
        <v>42</v>
      </c>
      <c r="O129" s="55"/>
      <c r="P129" s="150">
        <f t="shared" si="1"/>
        <v>0</v>
      </c>
      <c r="Q129" s="150">
        <v>0</v>
      </c>
      <c r="R129" s="150">
        <f t="shared" si="2"/>
        <v>0</v>
      </c>
      <c r="S129" s="150">
        <v>0</v>
      </c>
      <c r="T129" s="151">
        <f t="shared" si="3"/>
        <v>0</v>
      </c>
      <c r="U129" s="29"/>
      <c r="V129" s="29"/>
      <c r="W129" s="29"/>
      <c r="X129" s="29"/>
      <c r="Y129" s="29"/>
      <c r="Z129" s="29"/>
      <c r="AA129" s="29"/>
      <c r="AB129" s="29"/>
      <c r="AC129" s="29"/>
      <c r="AD129" s="29"/>
      <c r="AE129" s="29"/>
      <c r="AR129" s="152" t="s">
        <v>153</v>
      </c>
      <c r="AT129" s="152" t="s">
        <v>185</v>
      </c>
      <c r="AU129" s="152" t="s">
        <v>85</v>
      </c>
      <c r="AY129" s="14" t="s">
        <v>121</v>
      </c>
      <c r="BE129" s="153">
        <f t="shared" si="4"/>
        <v>0</v>
      </c>
      <c r="BF129" s="153">
        <f t="shared" si="5"/>
        <v>0</v>
      </c>
      <c r="BG129" s="153">
        <f t="shared" si="6"/>
        <v>0</v>
      </c>
      <c r="BH129" s="153">
        <f t="shared" si="7"/>
        <v>0</v>
      </c>
      <c r="BI129" s="153">
        <f t="shared" si="8"/>
        <v>0</v>
      </c>
      <c r="BJ129" s="14" t="s">
        <v>85</v>
      </c>
      <c r="BK129" s="153">
        <f t="shared" si="9"/>
        <v>0</v>
      </c>
      <c r="BL129" s="14" t="s">
        <v>129</v>
      </c>
      <c r="BM129" s="152" t="s">
        <v>510</v>
      </c>
    </row>
    <row r="130" spans="1:65" s="2" customFormat="1" ht="21.75" customHeight="1">
      <c r="A130" s="29"/>
      <c r="B130" s="140"/>
      <c r="C130" s="154" t="s">
        <v>148</v>
      </c>
      <c r="D130" s="154" t="s">
        <v>185</v>
      </c>
      <c r="E130" s="155" t="s">
        <v>511</v>
      </c>
      <c r="F130" s="156" t="s">
        <v>512</v>
      </c>
      <c r="G130" s="157" t="s">
        <v>161</v>
      </c>
      <c r="H130" s="158">
        <v>9</v>
      </c>
      <c r="I130" s="159"/>
      <c r="J130" s="160">
        <f t="shared" si="0"/>
        <v>0</v>
      </c>
      <c r="K130" s="156" t="s">
        <v>128</v>
      </c>
      <c r="L130" s="161"/>
      <c r="M130" s="162" t="s">
        <v>1</v>
      </c>
      <c r="N130" s="163" t="s">
        <v>42</v>
      </c>
      <c r="O130" s="55"/>
      <c r="P130" s="150">
        <f t="shared" si="1"/>
        <v>0</v>
      </c>
      <c r="Q130" s="150">
        <v>0</v>
      </c>
      <c r="R130" s="150">
        <f t="shared" si="2"/>
        <v>0</v>
      </c>
      <c r="S130" s="150">
        <v>0</v>
      </c>
      <c r="T130" s="151">
        <f t="shared" si="3"/>
        <v>0</v>
      </c>
      <c r="U130" s="29"/>
      <c r="V130" s="29"/>
      <c r="W130" s="29"/>
      <c r="X130" s="29"/>
      <c r="Y130" s="29"/>
      <c r="Z130" s="29"/>
      <c r="AA130" s="29"/>
      <c r="AB130" s="29"/>
      <c r="AC130" s="29"/>
      <c r="AD130" s="29"/>
      <c r="AE130" s="29"/>
      <c r="AR130" s="152" t="s">
        <v>153</v>
      </c>
      <c r="AT130" s="152" t="s">
        <v>185</v>
      </c>
      <c r="AU130" s="152" t="s">
        <v>85</v>
      </c>
      <c r="AY130" s="14" t="s">
        <v>121</v>
      </c>
      <c r="BE130" s="153">
        <f t="shared" si="4"/>
        <v>0</v>
      </c>
      <c r="BF130" s="153">
        <f t="shared" si="5"/>
        <v>0</v>
      </c>
      <c r="BG130" s="153">
        <f t="shared" si="6"/>
        <v>0</v>
      </c>
      <c r="BH130" s="153">
        <f t="shared" si="7"/>
        <v>0</v>
      </c>
      <c r="BI130" s="153">
        <f t="shared" si="8"/>
        <v>0</v>
      </c>
      <c r="BJ130" s="14" t="s">
        <v>85</v>
      </c>
      <c r="BK130" s="153">
        <f t="shared" si="9"/>
        <v>0</v>
      </c>
      <c r="BL130" s="14" t="s">
        <v>129</v>
      </c>
      <c r="BM130" s="152" t="s">
        <v>513</v>
      </c>
    </row>
    <row r="131" spans="1:65" s="2" customFormat="1" ht="48">
      <c r="A131" s="29"/>
      <c r="B131" s="140"/>
      <c r="C131" s="141" t="s">
        <v>153</v>
      </c>
      <c r="D131" s="141" t="s">
        <v>124</v>
      </c>
      <c r="E131" s="142" t="s">
        <v>514</v>
      </c>
      <c r="F131" s="143" t="s">
        <v>515</v>
      </c>
      <c r="G131" s="144" t="s">
        <v>127</v>
      </c>
      <c r="H131" s="145">
        <v>2</v>
      </c>
      <c r="I131" s="146"/>
      <c r="J131" s="147">
        <f t="shared" si="0"/>
        <v>0</v>
      </c>
      <c r="K131" s="143" t="s">
        <v>128</v>
      </c>
      <c r="L131" s="30"/>
      <c r="M131" s="148" t="s">
        <v>1</v>
      </c>
      <c r="N131" s="149" t="s">
        <v>42</v>
      </c>
      <c r="O131" s="55"/>
      <c r="P131" s="150">
        <f t="shared" si="1"/>
        <v>0</v>
      </c>
      <c r="Q131" s="150">
        <v>0</v>
      </c>
      <c r="R131" s="150">
        <f t="shared" si="2"/>
        <v>0</v>
      </c>
      <c r="S131" s="150">
        <v>0</v>
      </c>
      <c r="T131" s="151">
        <f t="shared" si="3"/>
        <v>0</v>
      </c>
      <c r="U131" s="29"/>
      <c r="V131" s="29"/>
      <c r="W131" s="29"/>
      <c r="X131" s="29"/>
      <c r="Y131" s="29"/>
      <c r="Z131" s="29"/>
      <c r="AA131" s="29"/>
      <c r="AB131" s="29"/>
      <c r="AC131" s="29"/>
      <c r="AD131" s="29"/>
      <c r="AE131" s="29"/>
      <c r="AR131" s="152" t="s">
        <v>398</v>
      </c>
      <c r="AT131" s="152" t="s">
        <v>124</v>
      </c>
      <c r="AU131" s="152" t="s">
        <v>85</v>
      </c>
      <c r="AY131" s="14" t="s">
        <v>121</v>
      </c>
      <c r="BE131" s="153">
        <f t="shared" si="4"/>
        <v>0</v>
      </c>
      <c r="BF131" s="153">
        <f t="shared" si="5"/>
        <v>0</v>
      </c>
      <c r="BG131" s="153">
        <f t="shared" si="6"/>
        <v>0</v>
      </c>
      <c r="BH131" s="153">
        <f t="shared" si="7"/>
        <v>0</v>
      </c>
      <c r="BI131" s="153">
        <f t="shared" si="8"/>
        <v>0</v>
      </c>
      <c r="BJ131" s="14" t="s">
        <v>85</v>
      </c>
      <c r="BK131" s="153">
        <f t="shared" si="9"/>
        <v>0</v>
      </c>
      <c r="BL131" s="14" t="s">
        <v>398</v>
      </c>
      <c r="BM131" s="152" t="s">
        <v>516</v>
      </c>
    </row>
    <row r="132" spans="1:65" s="2" customFormat="1" ht="16.5" customHeight="1">
      <c r="A132" s="29"/>
      <c r="B132" s="140"/>
      <c r="C132" s="141" t="s">
        <v>158</v>
      </c>
      <c r="D132" s="141" t="s">
        <v>124</v>
      </c>
      <c r="E132" s="142" t="s">
        <v>517</v>
      </c>
      <c r="F132" s="143" t="s">
        <v>518</v>
      </c>
      <c r="G132" s="144" t="s">
        <v>127</v>
      </c>
      <c r="H132" s="145">
        <v>2</v>
      </c>
      <c r="I132" s="146"/>
      <c r="J132" s="147">
        <f t="shared" si="0"/>
        <v>0</v>
      </c>
      <c r="K132" s="143" t="s">
        <v>128</v>
      </c>
      <c r="L132" s="30"/>
      <c r="M132" s="148" t="s">
        <v>1</v>
      </c>
      <c r="N132" s="149" t="s">
        <v>42</v>
      </c>
      <c r="O132" s="55"/>
      <c r="P132" s="150">
        <f t="shared" si="1"/>
        <v>0</v>
      </c>
      <c r="Q132" s="150">
        <v>0</v>
      </c>
      <c r="R132" s="150">
        <f t="shared" si="2"/>
        <v>0</v>
      </c>
      <c r="S132" s="150">
        <v>0</v>
      </c>
      <c r="T132" s="151">
        <f t="shared" si="3"/>
        <v>0</v>
      </c>
      <c r="U132" s="29"/>
      <c r="V132" s="29"/>
      <c r="W132" s="29"/>
      <c r="X132" s="29"/>
      <c r="Y132" s="29"/>
      <c r="Z132" s="29"/>
      <c r="AA132" s="29"/>
      <c r="AB132" s="29"/>
      <c r="AC132" s="29"/>
      <c r="AD132" s="29"/>
      <c r="AE132" s="29"/>
      <c r="AR132" s="152" t="s">
        <v>398</v>
      </c>
      <c r="AT132" s="152" t="s">
        <v>124</v>
      </c>
      <c r="AU132" s="152" t="s">
        <v>85</v>
      </c>
      <c r="AY132" s="14" t="s">
        <v>121</v>
      </c>
      <c r="BE132" s="153">
        <f t="shared" si="4"/>
        <v>0</v>
      </c>
      <c r="BF132" s="153">
        <f t="shared" si="5"/>
        <v>0</v>
      </c>
      <c r="BG132" s="153">
        <f t="shared" si="6"/>
        <v>0</v>
      </c>
      <c r="BH132" s="153">
        <f t="shared" si="7"/>
        <v>0</v>
      </c>
      <c r="BI132" s="153">
        <f t="shared" si="8"/>
        <v>0</v>
      </c>
      <c r="BJ132" s="14" t="s">
        <v>85</v>
      </c>
      <c r="BK132" s="153">
        <f t="shared" si="9"/>
        <v>0</v>
      </c>
      <c r="BL132" s="14" t="s">
        <v>398</v>
      </c>
      <c r="BM132" s="152" t="s">
        <v>519</v>
      </c>
    </row>
    <row r="133" spans="1:65" s="2" customFormat="1" ht="36">
      <c r="A133" s="29"/>
      <c r="B133" s="140"/>
      <c r="C133" s="141" t="s">
        <v>163</v>
      </c>
      <c r="D133" s="141" t="s">
        <v>124</v>
      </c>
      <c r="E133" s="142" t="s">
        <v>520</v>
      </c>
      <c r="F133" s="143" t="s">
        <v>521</v>
      </c>
      <c r="G133" s="144" t="s">
        <v>127</v>
      </c>
      <c r="H133" s="145">
        <v>2</v>
      </c>
      <c r="I133" s="146"/>
      <c r="J133" s="147">
        <f t="shared" si="0"/>
        <v>0</v>
      </c>
      <c r="K133" s="143" t="s">
        <v>128</v>
      </c>
      <c r="L133" s="30"/>
      <c r="M133" s="148" t="s">
        <v>1</v>
      </c>
      <c r="N133" s="149" t="s">
        <v>42</v>
      </c>
      <c r="O133" s="55"/>
      <c r="P133" s="150">
        <f t="shared" si="1"/>
        <v>0</v>
      </c>
      <c r="Q133" s="150">
        <v>0</v>
      </c>
      <c r="R133" s="150">
        <f t="shared" si="2"/>
        <v>0</v>
      </c>
      <c r="S133" s="150">
        <v>0</v>
      </c>
      <c r="T133" s="151">
        <f t="shared" si="3"/>
        <v>0</v>
      </c>
      <c r="U133" s="29"/>
      <c r="V133" s="29"/>
      <c r="W133" s="29"/>
      <c r="X133" s="29"/>
      <c r="Y133" s="29"/>
      <c r="Z133" s="29"/>
      <c r="AA133" s="29"/>
      <c r="AB133" s="29"/>
      <c r="AC133" s="29"/>
      <c r="AD133" s="29"/>
      <c r="AE133" s="29"/>
      <c r="AR133" s="152" t="s">
        <v>398</v>
      </c>
      <c r="AT133" s="152" t="s">
        <v>124</v>
      </c>
      <c r="AU133" s="152" t="s">
        <v>85</v>
      </c>
      <c r="AY133" s="14" t="s">
        <v>121</v>
      </c>
      <c r="BE133" s="153">
        <f t="shared" si="4"/>
        <v>0</v>
      </c>
      <c r="BF133" s="153">
        <f t="shared" si="5"/>
        <v>0</v>
      </c>
      <c r="BG133" s="153">
        <f t="shared" si="6"/>
        <v>0</v>
      </c>
      <c r="BH133" s="153">
        <f t="shared" si="7"/>
        <v>0</v>
      </c>
      <c r="BI133" s="153">
        <f t="shared" si="8"/>
        <v>0</v>
      </c>
      <c r="BJ133" s="14" t="s">
        <v>85</v>
      </c>
      <c r="BK133" s="153">
        <f t="shared" si="9"/>
        <v>0</v>
      </c>
      <c r="BL133" s="14" t="s">
        <v>398</v>
      </c>
      <c r="BM133" s="152" t="s">
        <v>522</v>
      </c>
    </row>
    <row r="134" spans="1:65" s="2" customFormat="1" ht="21.75" customHeight="1">
      <c r="A134" s="29"/>
      <c r="B134" s="140"/>
      <c r="C134" s="154" t="s">
        <v>167</v>
      </c>
      <c r="D134" s="154" t="s">
        <v>185</v>
      </c>
      <c r="E134" s="155" t="s">
        <v>523</v>
      </c>
      <c r="F134" s="156" t="s">
        <v>524</v>
      </c>
      <c r="G134" s="157" t="s">
        <v>127</v>
      </c>
      <c r="H134" s="158">
        <v>2</v>
      </c>
      <c r="I134" s="159"/>
      <c r="J134" s="160">
        <f t="shared" si="0"/>
        <v>0</v>
      </c>
      <c r="K134" s="156" t="s">
        <v>128</v>
      </c>
      <c r="L134" s="161"/>
      <c r="M134" s="162" t="s">
        <v>1</v>
      </c>
      <c r="N134" s="163" t="s">
        <v>42</v>
      </c>
      <c r="O134" s="55"/>
      <c r="P134" s="150">
        <f t="shared" si="1"/>
        <v>0</v>
      </c>
      <c r="Q134" s="150">
        <v>0</v>
      </c>
      <c r="R134" s="150">
        <f t="shared" si="2"/>
        <v>0</v>
      </c>
      <c r="S134" s="150">
        <v>0</v>
      </c>
      <c r="T134" s="151">
        <f t="shared" si="3"/>
        <v>0</v>
      </c>
      <c r="U134" s="29"/>
      <c r="V134" s="29"/>
      <c r="W134" s="29"/>
      <c r="X134" s="29"/>
      <c r="Y134" s="29"/>
      <c r="Z134" s="29"/>
      <c r="AA134" s="29"/>
      <c r="AB134" s="29"/>
      <c r="AC134" s="29"/>
      <c r="AD134" s="29"/>
      <c r="AE134" s="29"/>
      <c r="AR134" s="152" t="s">
        <v>153</v>
      </c>
      <c r="AT134" s="152" t="s">
        <v>185</v>
      </c>
      <c r="AU134" s="152" t="s">
        <v>85</v>
      </c>
      <c r="AY134" s="14" t="s">
        <v>121</v>
      </c>
      <c r="BE134" s="153">
        <f t="shared" si="4"/>
        <v>0</v>
      </c>
      <c r="BF134" s="153">
        <f t="shared" si="5"/>
        <v>0</v>
      </c>
      <c r="BG134" s="153">
        <f t="shared" si="6"/>
        <v>0</v>
      </c>
      <c r="BH134" s="153">
        <f t="shared" si="7"/>
        <v>0</v>
      </c>
      <c r="BI134" s="153">
        <f t="shared" si="8"/>
        <v>0</v>
      </c>
      <c r="BJ134" s="14" t="s">
        <v>85</v>
      </c>
      <c r="BK134" s="153">
        <f t="shared" si="9"/>
        <v>0</v>
      </c>
      <c r="BL134" s="14" t="s">
        <v>129</v>
      </c>
      <c r="BM134" s="152" t="s">
        <v>525</v>
      </c>
    </row>
    <row r="135" spans="1:65" s="2" customFormat="1" ht="16.5" customHeight="1">
      <c r="A135" s="29"/>
      <c r="B135" s="140"/>
      <c r="C135" s="154" t="s">
        <v>171</v>
      </c>
      <c r="D135" s="154" t="s">
        <v>185</v>
      </c>
      <c r="E135" s="155" t="s">
        <v>526</v>
      </c>
      <c r="F135" s="156" t="s">
        <v>527</v>
      </c>
      <c r="G135" s="157" t="s">
        <v>127</v>
      </c>
      <c r="H135" s="158">
        <v>2</v>
      </c>
      <c r="I135" s="159"/>
      <c r="J135" s="160">
        <f t="shared" si="0"/>
        <v>0</v>
      </c>
      <c r="K135" s="156" t="s">
        <v>128</v>
      </c>
      <c r="L135" s="161"/>
      <c r="M135" s="162" t="s">
        <v>1</v>
      </c>
      <c r="N135" s="163" t="s">
        <v>42</v>
      </c>
      <c r="O135" s="55"/>
      <c r="P135" s="150">
        <f t="shared" si="1"/>
        <v>0</v>
      </c>
      <c r="Q135" s="150">
        <v>0</v>
      </c>
      <c r="R135" s="150">
        <f t="shared" si="2"/>
        <v>0</v>
      </c>
      <c r="S135" s="150">
        <v>0</v>
      </c>
      <c r="T135" s="151">
        <f t="shared" si="3"/>
        <v>0</v>
      </c>
      <c r="U135" s="29"/>
      <c r="V135" s="29"/>
      <c r="W135" s="29"/>
      <c r="X135" s="29"/>
      <c r="Y135" s="29"/>
      <c r="Z135" s="29"/>
      <c r="AA135" s="29"/>
      <c r="AB135" s="29"/>
      <c r="AC135" s="29"/>
      <c r="AD135" s="29"/>
      <c r="AE135" s="29"/>
      <c r="AR135" s="152" t="s">
        <v>153</v>
      </c>
      <c r="AT135" s="152" t="s">
        <v>185</v>
      </c>
      <c r="AU135" s="152" t="s">
        <v>85</v>
      </c>
      <c r="AY135" s="14" t="s">
        <v>121</v>
      </c>
      <c r="BE135" s="153">
        <f t="shared" si="4"/>
        <v>0</v>
      </c>
      <c r="BF135" s="153">
        <f t="shared" si="5"/>
        <v>0</v>
      </c>
      <c r="BG135" s="153">
        <f t="shared" si="6"/>
        <v>0</v>
      </c>
      <c r="BH135" s="153">
        <f t="shared" si="7"/>
        <v>0</v>
      </c>
      <c r="BI135" s="153">
        <f t="shared" si="8"/>
        <v>0</v>
      </c>
      <c r="BJ135" s="14" t="s">
        <v>85</v>
      </c>
      <c r="BK135" s="153">
        <f t="shared" si="9"/>
        <v>0</v>
      </c>
      <c r="BL135" s="14" t="s">
        <v>129</v>
      </c>
      <c r="BM135" s="152" t="s">
        <v>528</v>
      </c>
    </row>
    <row r="136" spans="1:65" s="2" customFormat="1" ht="16.5" customHeight="1">
      <c r="A136" s="29"/>
      <c r="B136" s="140"/>
      <c r="C136" s="141" t="s">
        <v>175</v>
      </c>
      <c r="D136" s="141" t="s">
        <v>124</v>
      </c>
      <c r="E136" s="142" t="s">
        <v>529</v>
      </c>
      <c r="F136" s="143" t="s">
        <v>530</v>
      </c>
      <c r="G136" s="144" t="s">
        <v>127</v>
      </c>
      <c r="H136" s="145">
        <v>2</v>
      </c>
      <c r="I136" s="146"/>
      <c r="J136" s="147">
        <f t="shared" si="0"/>
        <v>0</v>
      </c>
      <c r="K136" s="143" t="s">
        <v>128</v>
      </c>
      <c r="L136" s="30"/>
      <c r="M136" s="148" t="s">
        <v>1</v>
      </c>
      <c r="N136" s="149" t="s">
        <v>42</v>
      </c>
      <c r="O136" s="55"/>
      <c r="P136" s="150">
        <f t="shared" si="1"/>
        <v>0</v>
      </c>
      <c r="Q136" s="150">
        <v>0</v>
      </c>
      <c r="R136" s="150">
        <f t="shared" si="2"/>
        <v>0</v>
      </c>
      <c r="S136" s="150">
        <v>0</v>
      </c>
      <c r="T136" s="151">
        <f t="shared" si="3"/>
        <v>0</v>
      </c>
      <c r="U136" s="29"/>
      <c r="V136" s="29"/>
      <c r="W136" s="29"/>
      <c r="X136" s="29"/>
      <c r="Y136" s="29"/>
      <c r="Z136" s="29"/>
      <c r="AA136" s="29"/>
      <c r="AB136" s="29"/>
      <c r="AC136" s="29"/>
      <c r="AD136" s="29"/>
      <c r="AE136" s="29"/>
      <c r="AR136" s="152" t="s">
        <v>398</v>
      </c>
      <c r="AT136" s="152" t="s">
        <v>124</v>
      </c>
      <c r="AU136" s="152" t="s">
        <v>85</v>
      </c>
      <c r="AY136" s="14" t="s">
        <v>121</v>
      </c>
      <c r="BE136" s="153">
        <f t="shared" si="4"/>
        <v>0</v>
      </c>
      <c r="BF136" s="153">
        <f t="shared" si="5"/>
        <v>0</v>
      </c>
      <c r="BG136" s="153">
        <f t="shared" si="6"/>
        <v>0</v>
      </c>
      <c r="BH136" s="153">
        <f t="shared" si="7"/>
        <v>0</v>
      </c>
      <c r="BI136" s="153">
        <f t="shared" si="8"/>
        <v>0</v>
      </c>
      <c r="BJ136" s="14" t="s">
        <v>85</v>
      </c>
      <c r="BK136" s="153">
        <f t="shared" si="9"/>
        <v>0</v>
      </c>
      <c r="BL136" s="14" t="s">
        <v>398</v>
      </c>
      <c r="BM136" s="152" t="s">
        <v>531</v>
      </c>
    </row>
    <row r="137" spans="1:65" s="2" customFormat="1" ht="16.5" customHeight="1">
      <c r="A137" s="29"/>
      <c r="B137" s="140"/>
      <c r="C137" s="141" t="s">
        <v>180</v>
      </c>
      <c r="D137" s="141" t="s">
        <v>124</v>
      </c>
      <c r="E137" s="142" t="s">
        <v>532</v>
      </c>
      <c r="F137" s="143" t="s">
        <v>533</v>
      </c>
      <c r="G137" s="144" t="s">
        <v>127</v>
      </c>
      <c r="H137" s="145">
        <v>2</v>
      </c>
      <c r="I137" s="146"/>
      <c r="J137" s="147">
        <f t="shared" si="0"/>
        <v>0</v>
      </c>
      <c r="K137" s="143" t="s">
        <v>128</v>
      </c>
      <c r="L137" s="30"/>
      <c r="M137" s="148" t="s">
        <v>1</v>
      </c>
      <c r="N137" s="149" t="s">
        <v>42</v>
      </c>
      <c r="O137" s="55"/>
      <c r="P137" s="150">
        <f t="shared" si="1"/>
        <v>0</v>
      </c>
      <c r="Q137" s="150">
        <v>0</v>
      </c>
      <c r="R137" s="150">
        <f t="shared" si="2"/>
        <v>0</v>
      </c>
      <c r="S137" s="150">
        <v>0</v>
      </c>
      <c r="T137" s="151">
        <f t="shared" si="3"/>
        <v>0</v>
      </c>
      <c r="U137" s="29"/>
      <c r="V137" s="29"/>
      <c r="W137" s="29"/>
      <c r="X137" s="29"/>
      <c r="Y137" s="29"/>
      <c r="Z137" s="29"/>
      <c r="AA137" s="29"/>
      <c r="AB137" s="29"/>
      <c r="AC137" s="29"/>
      <c r="AD137" s="29"/>
      <c r="AE137" s="29"/>
      <c r="AR137" s="152" t="s">
        <v>398</v>
      </c>
      <c r="AT137" s="152" t="s">
        <v>124</v>
      </c>
      <c r="AU137" s="152" t="s">
        <v>85</v>
      </c>
      <c r="AY137" s="14" t="s">
        <v>121</v>
      </c>
      <c r="BE137" s="153">
        <f t="shared" si="4"/>
        <v>0</v>
      </c>
      <c r="BF137" s="153">
        <f t="shared" si="5"/>
        <v>0</v>
      </c>
      <c r="BG137" s="153">
        <f t="shared" si="6"/>
        <v>0</v>
      </c>
      <c r="BH137" s="153">
        <f t="shared" si="7"/>
        <v>0</v>
      </c>
      <c r="BI137" s="153">
        <f t="shared" si="8"/>
        <v>0</v>
      </c>
      <c r="BJ137" s="14" t="s">
        <v>85</v>
      </c>
      <c r="BK137" s="153">
        <f t="shared" si="9"/>
        <v>0</v>
      </c>
      <c r="BL137" s="14" t="s">
        <v>398</v>
      </c>
      <c r="BM137" s="152" t="s">
        <v>534</v>
      </c>
    </row>
    <row r="138" spans="1:65" s="2" customFormat="1" ht="16.5" customHeight="1">
      <c r="A138" s="29"/>
      <c r="B138" s="140"/>
      <c r="C138" s="141" t="s">
        <v>8</v>
      </c>
      <c r="D138" s="141" t="s">
        <v>124</v>
      </c>
      <c r="E138" s="142" t="s">
        <v>535</v>
      </c>
      <c r="F138" s="143" t="s">
        <v>536</v>
      </c>
      <c r="G138" s="144" t="s">
        <v>127</v>
      </c>
      <c r="H138" s="145">
        <v>2</v>
      </c>
      <c r="I138" s="146"/>
      <c r="J138" s="147">
        <f t="shared" si="0"/>
        <v>0</v>
      </c>
      <c r="K138" s="143" t="s">
        <v>128</v>
      </c>
      <c r="L138" s="30"/>
      <c r="M138" s="148" t="s">
        <v>1</v>
      </c>
      <c r="N138" s="149" t="s">
        <v>42</v>
      </c>
      <c r="O138" s="55"/>
      <c r="P138" s="150">
        <f t="shared" si="1"/>
        <v>0</v>
      </c>
      <c r="Q138" s="150">
        <v>0</v>
      </c>
      <c r="R138" s="150">
        <f t="shared" si="2"/>
        <v>0</v>
      </c>
      <c r="S138" s="150">
        <v>0</v>
      </c>
      <c r="T138" s="151">
        <f t="shared" si="3"/>
        <v>0</v>
      </c>
      <c r="U138" s="29"/>
      <c r="V138" s="29"/>
      <c r="W138" s="29"/>
      <c r="X138" s="29"/>
      <c r="Y138" s="29"/>
      <c r="Z138" s="29"/>
      <c r="AA138" s="29"/>
      <c r="AB138" s="29"/>
      <c r="AC138" s="29"/>
      <c r="AD138" s="29"/>
      <c r="AE138" s="29"/>
      <c r="AR138" s="152" t="s">
        <v>398</v>
      </c>
      <c r="AT138" s="152" t="s">
        <v>124</v>
      </c>
      <c r="AU138" s="152" t="s">
        <v>85</v>
      </c>
      <c r="AY138" s="14" t="s">
        <v>121</v>
      </c>
      <c r="BE138" s="153">
        <f t="shared" si="4"/>
        <v>0</v>
      </c>
      <c r="BF138" s="153">
        <f t="shared" si="5"/>
        <v>0</v>
      </c>
      <c r="BG138" s="153">
        <f t="shared" si="6"/>
        <v>0</v>
      </c>
      <c r="BH138" s="153">
        <f t="shared" si="7"/>
        <v>0</v>
      </c>
      <c r="BI138" s="153">
        <f t="shared" si="8"/>
        <v>0</v>
      </c>
      <c r="BJ138" s="14" t="s">
        <v>85</v>
      </c>
      <c r="BK138" s="153">
        <f t="shared" si="9"/>
        <v>0</v>
      </c>
      <c r="BL138" s="14" t="s">
        <v>398</v>
      </c>
      <c r="BM138" s="152" t="s">
        <v>537</v>
      </c>
    </row>
    <row r="139" spans="1:65" s="2" customFormat="1" ht="16.5" customHeight="1">
      <c r="A139" s="29"/>
      <c r="B139" s="140"/>
      <c r="C139" s="141" t="s">
        <v>189</v>
      </c>
      <c r="D139" s="141" t="s">
        <v>124</v>
      </c>
      <c r="E139" s="142" t="s">
        <v>538</v>
      </c>
      <c r="F139" s="143" t="s">
        <v>539</v>
      </c>
      <c r="G139" s="144" t="s">
        <v>127</v>
      </c>
      <c r="H139" s="145">
        <v>2</v>
      </c>
      <c r="I139" s="146"/>
      <c r="J139" s="147">
        <f t="shared" si="0"/>
        <v>0</v>
      </c>
      <c r="K139" s="143" t="s">
        <v>128</v>
      </c>
      <c r="L139" s="30"/>
      <c r="M139" s="148" t="s">
        <v>1</v>
      </c>
      <c r="N139" s="149" t="s">
        <v>42</v>
      </c>
      <c r="O139" s="55"/>
      <c r="P139" s="150">
        <f t="shared" si="1"/>
        <v>0</v>
      </c>
      <c r="Q139" s="150">
        <v>0</v>
      </c>
      <c r="R139" s="150">
        <f t="shared" si="2"/>
        <v>0</v>
      </c>
      <c r="S139" s="150">
        <v>0</v>
      </c>
      <c r="T139" s="151">
        <f t="shared" si="3"/>
        <v>0</v>
      </c>
      <c r="U139" s="29"/>
      <c r="V139" s="29"/>
      <c r="W139" s="29"/>
      <c r="X139" s="29"/>
      <c r="Y139" s="29"/>
      <c r="Z139" s="29"/>
      <c r="AA139" s="29"/>
      <c r="AB139" s="29"/>
      <c r="AC139" s="29"/>
      <c r="AD139" s="29"/>
      <c r="AE139" s="29"/>
      <c r="AR139" s="152" t="s">
        <v>398</v>
      </c>
      <c r="AT139" s="152" t="s">
        <v>124</v>
      </c>
      <c r="AU139" s="152" t="s">
        <v>85</v>
      </c>
      <c r="AY139" s="14" t="s">
        <v>121</v>
      </c>
      <c r="BE139" s="153">
        <f t="shared" si="4"/>
        <v>0</v>
      </c>
      <c r="BF139" s="153">
        <f t="shared" si="5"/>
        <v>0</v>
      </c>
      <c r="BG139" s="153">
        <f t="shared" si="6"/>
        <v>0</v>
      </c>
      <c r="BH139" s="153">
        <f t="shared" si="7"/>
        <v>0</v>
      </c>
      <c r="BI139" s="153">
        <f t="shared" si="8"/>
        <v>0</v>
      </c>
      <c r="BJ139" s="14" t="s">
        <v>85</v>
      </c>
      <c r="BK139" s="153">
        <f t="shared" si="9"/>
        <v>0</v>
      </c>
      <c r="BL139" s="14" t="s">
        <v>398</v>
      </c>
      <c r="BM139" s="152" t="s">
        <v>540</v>
      </c>
    </row>
    <row r="140" spans="1:65" s="2" customFormat="1" ht="16.5" customHeight="1">
      <c r="A140" s="29"/>
      <c r="B140" s="140"/>
      <c r="C140" s="141" t="s">
        <v>193</v>
      </c>
      <c r="D140" s="141" t="s">
        <v>124</v>
      </c>
      <c r="E140" s="142" t="s">
        <v>541</v>
      </c>
      <c r="F140" s="143" t="s">
        <v>542</v>
      </c>
      <c r="G140" s="144" t="s">
        <v>127</v>
      </c>
      <c r="H140" s="145">
        <v>2</v>
      </c>
      <c r="I140" s="146"/>
      <c r="J140" s="147">
        <f t="shared" si="0"/>
        <v>0</v>
      </c>
      <c r="K140" s="143" t="s">
        <v>128</v>
      </c>
      <c r="L140" s="30"/>
      <c r="M140" s="148" t="s">
        <v>1</v>
      </c>
      <c r="N140" s="149" t="s">
        <v>42</v>
      </c>
      <c r="O140" s="55"/>
      <c r="P140" s="150">
        <f t="shared" si="1"/>
        <v>0</v>
      </c>
      <c r="Q140" s="150">
        <v>0</v>
      </c>
      <c r="R140" s="150">
        <f t="shared" si="2"/>
        <v>0</v>
      </c>
      <c r="S140" s="150">
        <v>0</v>
      </c>
      <c r="T140" s="151">
        <f t="shared" si="3"/>
        <v>0</v>
      </c>
      <c r="U140" s="29"/>
      <c r="V140" s="29"/>
      <c r="W140" s="29"/>
      <c r="X140" s="29"/>
      <c r="Y140" s="29"/>
      <c r="Z140" s="29"/>
      <c r="AA140" s="29"/>
      <c r="AB140" s="29"/>
      <c r="AC140" s="29"/>
      <c r="AD140" s="29"/>
      <c r="AE140" s="29"/>
      <c r="AR140" s="152" t="s">
        <v>398</v>
      </c>
      <c r="AT140" s="152" t="s">
        <v>124</v>
      </c>
      <c r="AU140" s="152" t="s">
        <v>85</v>
      </c>
      <c r="AY140" s="14" t="s">
        <v>121</v>
      </c>
      <c r="BE140" s="153">
        <f t="shared" si="4"/>
        <v>0</v>
      </c>
      <c r="BF140" s="153">
        <f t="shared" si="5"/>
        <v>0</v>
      </c>
      <c r="BG140" s="153">
        <f t="shared" si="6"/>
        <v>0</v>
      </c>
      <c r="BH140" s="153">
        <f t="shared" si="7"/>
        <v>0</v>
      </c>
      <c r="BI140" s="153">
        <f t="shared" si="8"/>
        <v>0</v>
      </c>
      <c r="BJ140" s="14" t="s">
        <v>85</v>
      </c>
      <c r="BK140" s="153">
        <f t="shared" si="9"/>
        <v>0</v>
      </c>
      <c r="BL140" s="14" t="s">
        <v>398</v>
      </c>
      <c r="BM140" s="152" t="s">
        <v>543</v>
      </c>
    </row>
    <row r="141" spans="1:65" s="2" customFormat="1" ht="16.5" customHeight="1">
      <c r="A141" s="29"/>
      <c r="B141" s="140"/>
      <c r="C141" s="141" t="s">
        <v>197</v>
      </c>
      <c r="D141" s="141" t="s">
        <v>124</v>
      </c>
      <c r="E141" s="142" t="s">
        <v>544</v>
      </c>
      <c r="F141" s="143" t="s">
        <v>545</v>
      </c>
      <c r="G141" s="144" t="s">
        <v>127</v>
      </c>
      <c r="H141" s="145">
        <v>2</v>
      </c>
      <c r="I141" s="146"/>
      <c r="J141" s="147">
        <f t="shared" si="0"/>
        <v>0</v>
      </c>
      <c r="K141" s="143" t="s">
        <v>128</v>
      </c>
      <c r="L141" s="30"/>
      <c r="M141" s="148" t="s">
        <v>1</v>
      </c>
      <c r="N141" s="149" t="s">
        <v>42</v>
      </c>
      <c r="O141" s="55"/>
      <c r="P141" s="150">
        <f t="shared" si="1"/>
        <v>0</v>
      </c>
      <c r="Q141" s="150">
        <v>0</v>
      </c>
      <c r="R141" s="150">
        <f t="shared" si="2"/>
        <v>0</v>
      </c>
      <c r="S141" s="150">
        <v>0</v>
      </c>
      <c r="T141" s="151">
        <f t="shared" si="3"/>
        <v>0</v>
      </c>
      <c r="U141" s="29"/>
      <c r="V141" s="29"/>
      <c r="W141" s="29"/>
      <c r="X141" s="29"/>
      <c r="Y141" s="29"/>
      <c r="Z141" s="29"/>
      <c r="AA141" s="29"/>
      <c r="AB141" s="29"/>
      <c r="AC141" s="29"/>
      <c r="AD141" s="29"/>
      <c r="AE141" s="29"/>
      <c r="AR141" s="152" t="s">
        <v>398</v>
      </c>
      <c r="AT141" s="152" t="s">
        <v>124</v>
      </c>
      <c r="AU141" s="152" t="s">
        <v>85</v>
      </c>
      <c r="AY141" s="14" t="s">
        <v>121</v>
      </c>
      <c r="BE141" s="153">
        <f t="shared" si="4"/>
        <v>0</v>
      </c>
      <c r="BF141" s="153">
        <f t="shared" si="5"/>
        <v>0</v>
      </c>
      <c r="BG141" s="153">
        <f t="shared" si="6"/>
        <v>0</v>
      </c>
      <c r="BH141" s="153">
        <f t="shared" si="7"/>
        <v>0</v>
      </c>
      <c r="BI141" s="153">
        <f t="shared" si="8"/>
        <v>0</v>
      </c>
      <c r="BJ141" s="14" t="s">
        <v>85</v>
      </c>
      <c r="BK141" s="153">
        <f t="shared" si="9"/>
        <v>0</v>
      </c>
      <c r="BL141" s="14" t="s">
        <v>398</v>
      </c>
      <c r="BM141" s="152" t="s">
        <v>546</v>
      </c>
    </row>
    <row r="142" spans="1:65" s="2" customFormat="1" ht="16.5" customHeight="1">
      <c r="A142" s="29"/>
      <c r="B142" s="140"/>
      <c r="C142" s="141" t="s">
        <v>201</v>
      </c>
      <c r="D142" s="141" t="s">
        <v>124</v>
      </c>
      <c r="E142" s="142" t="s">
        <v>547</v>
      </c>
      <c r="F142" s="143" t="s">
        <v>548</v>
      </c>
      <c r="G142" s="144" t="s">
        <v>127</v>
      </c>
      <c r="H142" s="145">
        <v>2</v>
      </c>
      <c r="I142" s="146"/>
      <c r="J142" s="147">
        <f t="shared" si="0"/>
        <v>0</v>
      </c>
      <c r="K142" s="143" t="s">
        <v>128</v>
      </c>
      <c r="L142" s="30"/>
      <c r="M142" s="148" t="s">
        <v>1</v>
      </c>
      <c r="N142" s="149" t="s">
        <v>42</v>
      </c>
      <c r="O142" s="55"/>
      <c r="P142" s="150">
        <f t="shared" si="1"/>
        <v>0</v>
      </c>
      <c r="Q142" s="150">
        <v>0</v>
      </c>
      <c r="R142" s="150">
        <f t="shared" si="2"/>
        <v>0</v>
      </c>
      <c r="S142" s="150">
        <v>0</v>
      </c>
      <c r="T142" s="151">
        <f t="shared" si="3"/>
        <v>0</v>
      </c>
      <c r="U142" s="29"/>
      <c r="V142" s="29"/>
      <c r="W142" s="29"/>
      <c r="X142" s="29"/>
      <c r="Y142" s="29"/>
      <c r="Z142" s="29"/>
      <c r="AA142" s="29"/>
      <c r="AB142" s="29"/>
      <c r="AC142" s="29"/>
      <c r="AD142" s="29"/>
      <c r="AE142" s="29"/>
      <c r="AR142" s="152" t="s">
        <v>398</v>
      </c>
      <c r="AT142" s="152" t="s">
        <v>124</v>
      </c>
      <c r="AU142" s="152" t="s">
        <v>85</v>
      </c>
      <c r="AY142" s="14" t="s">
        <v>121</v>
      </c>
      <c r="BE142" s="153">
        <f t="shared" si="4"/>
        <v>0</v>
      </c>
      <c r="BF142" s="153">
        <f t="shared" si="5"/>
        <v>0</v>
      </c>
      <c r="BG142" s="153">
        <f t="shared" si="6"/>
        <v>0</v>
      </c>
      <c r="BH142" s="153">
        <f t="shared" si="7"/>
        <v>0</v>
      </c>
      <c r="BI142" s="153">
        <f t="shared" si="8"/>
        <v>0</v>
      </c>
      <c r="BJ142" s="14" t="s">
        <v>85</v>
      </c>
      <c r="BK142" s="153">
        <f t="shared" si="9"/>
        <v>0</v>
      </c>
      <c r="BL142" s="14" t="s">
        <v>398</v>
      </c>
      <c r="BM142" s="152" t="s">
        <v>549</v>
      </c>
    </row>
    <row r="143" spans="1:65" s="2" customFormat="1" ht="16.5" customHeight="1">
      <c r="A143" s="29"/>
      <c r="B143" s="140"/>
      <c r="C143" s="154" t="s">
        <v>205</v>
      </c>
      <c r="D143" s="154" t="s">
        <v>185</v>
      </c>
      <c r="E143" s="155" t="s">
        <v>550</v>
      </c>
      <c r="F143" s="156" t="s">
        <v>551</v>
      </c>
      <c r="G143" s="157" t="s">
        <v>127</v>
      </c>
      <c r="H143" s="158">
        <v>2</v>
      </c>
      <c r="I143" s="159"/>
      <c r="J143" s="160">
        <f t="shared" si="0"/>
        <v>0</v>
      </c>
      <c r="K143" s="156" t="s">
        <v>128</v>
      </c>
      <c r="L143" s="161"/>
      <c r="M143" s="162" t="s">
        <v>1</v>
      </c>
      <c r="N143" s="163" t="s">
        <v>42</v>
      </c>
      <c r="O143" s="55"/>
      <c r="P143" s="150">
        <f t="shared" si="1"/>
        <v>0</v>
      </c>
      <c r="Q143" s="150">
        <v>0</v>
      </c>
      <c r="R143" s="150">
        <f t="shared" si="2"/>
        <v>0</v>
      </c>
      <c r="S143" s="150">
        <v>0</v>
      </c>
      <c r="T143" s="151">
        <f t="shared" si="3"/>
        <v>0</v>
      </c>
      <c r="U143" s="29"/>
      <c r="V143" s="29"/>
      <c r="W143" s="29"/>
      <c r="X143" s="29"/>
      <c r="Y143" s="29"/>
      <c r="Z143" s="29"/>
      <c r="AA143" s="29"/>
      <c r="AB143" s="29"/>
      <c r="AC143" s="29"/>
      <c r="AD143" s="29"/>
      <c r="AE143" s="29"/>
      <c r="AR143" s="152" t="s">
        <v>153</v>
      </c>
      <c r="AT143" s="152" t="s">
        <v>185</v>
      </c>
      <c r="AU143" s="152" t="s">
        <v>85</v>
      </c>
      <c r="AY143" s="14" t="s">
        <v>121</v>
      </c>
      <c r="BE143" s="153">
        <f t="shared" si="4"/>
        <v>0</v>
      </c>
      <c r="BF143" s="153">
        <f t="shared" si="5"/>
        <v>0</v>
      </c>
      <c r="BG143" s="153">
        <f t="shared" si="6"/>
        <v>0</v>
      </c>
      <c r="BH143" s="153">
        <f t="shared" si="7"/>
        <v>0</v>
      </c>
      <c r="BI143" s="153">
        <f t="shared" si="8"/>
        <v>0</v>
      </c>
      <c r="BJ143" s="14" t="s">
        <v>85</v>
      </c>
      <c r="BK143" s="153">
        <f t="shared" si="9"/>
        <v>0</v>
      </c>
      <c r="BL143" s="14" t="s">
        <v>129</v>
      </c>
      <c r="BM143" s="152" t="s">
        <v>552</v>
      </c>
    </row>
    <row r="144" spans="1:65" s="2" customFormat="1" ht="44.25" customHeight="1">
      <c r="A144" s="29"/>
      <c r="B144" s="140"/>
      <c r="C144" s="141" t="s">
        <v>7</v>
      </c>
      <c r="D144" s="141" t="s">
        <v>124</v>
      </c>
      <c r="E144" s="142" t="s">
        <v>553</v>
      </c>
      <c r="F144" s="143" t="s">
        <v>554</v>
      </c>
      <c r="G144" s="144" t="s">
        <v>127</v>
      </c>
      <c r="H144" s="145">
        <v>8</v>
      </c>
      <c r="I144" s="146"/>
      <c r="J144" s="147">
        <f t="shared" si="0"/>
        <v>0</v>
      </c>
      <c r="K144" s="143" t="s">
        <v>128</v>
      </c>
      <c r="L144" s="30"/>
      <c r="M144" s="148" t="s">
        <v>1</v>
      </c>
      <c r="N144" s="149" t="s">
        <v>42</v>
      </c>
      <c r="O144" s="55"/>
      <c r="P144" s="150">
        <f t="shared" si="1"/>
        <v>0</v>
      </c>
      <c r="Q144" s="150">
        <v>0</v>
      </c>
      <c r="R144" s="150">
        <f t="shared" si="2"/>
        <v>0</v>
      </c>
      <c r="S144" s="150">
        <v>0</v>
      </c>
      <c r="T144" s="151">
        <f t="shared" si="3"/>
        <v>0</v>
      </c>
      <c r="U144" s="29"/>
      <c r="V144" s="29"/>
      <c r="W144" s="29"/>
      <c r="X144" s="29"/>
      <c r="Y144" s="29"/>
      <c r="Z144" s="29"/>
      <c r="AA144" s="29"/>
      <c r="AB144" s="29"/>
      <c r="AC144" s="29"/>
      <c r="AD144" s="29"/>
      <c r="AE144" s="29"/>
      <c r="AR144" s="152" t="s">
        <v>398</v>
      </c>
      <c r="AT144" s="152" t="s">
        <v>124</v>
      </c>
      <c r="AU144" s="152" t="s">
        <v>85</v>
      </c>
      <c r="AY144" s="14" t="s">
        <v>121</v>
      </c>
      <c r="BE144" s="153">
        <f t="shared" si="4"/>
        <v>0</v>
      </c>
      <c r="BF144" s="153">
        <f t="shared" si="5"/>
        <v>0</v>
      </c>
      <c r="BG144" s="153">
        <f t="shared" si="6"/>
        <v>0</v>
      </c>
      <c r="BH144" s="153">
        <f t="shared" si="7"/>
        <v>0</v>
      </c>
      <c r="BI144" s="153">
        <f t="shared" si="8"/>
        <v>0</v>
      </c>
      <c r="BJ144" s="14" t="s">
        <v>85</v>
      </c>
      <c r="BK144" s="153">
        <f t="shared" si="9"/>
        <v>0</v>
      </c>
      <c r="BL144" s="14" t="s">
        <v>398</v>
      </c>
      <c r="BM144" s="152" t="s">
        <v>555</v>
      </c>
    </row>
    <row r="145" spans="1:65" s="2" customFormat="1" ht="44.25" customHeight="1">
      <c r="A145" s="29"/>
      <c r="B145" s="140"/>
      <c r="C145" s="141" t="s">
        <v>212</v>
      </c>
      <c r="D145" s="141" t="s">
        <v>124</v>
      </c>
      <c r="E145" s="142" t="s">
        <v>556</v>
      </c>
      <c r="F145" s="143" t="s">
        <v>557</v>
      </c>
      <c r="G145" s="144" t="s">
        <v>127</v>
      </c>
      <c r="H145" s="145">
        <v>8</v>
      </c>
      <c r="I145" s="146"/>
      <c r="J145" s="147">
        <f t="shared" si="0"/>
        <v>0</v>
      </c>
      <c r="K145" s="143" t="s">
        <v>128</v>
      </c>
      <c r="L145" s="30"/>
      <c r="M145" s="148" t="s">
        <v>1</v>
      </c>
      <c r="N145" s="149" t="s">
        <v>42</v>
      </c>
      <c r="O145" s="55"/>
      <c r="P145" s="150">
        <f t="shared" si="1"/>
        <v>0</v>
      </c>
      <c r="Q145" s="150">
        <v>0</v>
      </c>
      <c r="R145" s="150">
        <f t="shared" si="2"/>
        <v>0</v>
      </c>
      <c r="S145" s="150">
        <v>0</v>
      </c>
      <c r="T145" s="151">
        <f t="shared" si="3"/>
        <v>0</v>
      </c>
      <c r="U145" s="29"/>
      <c r="V145" s="29"/>
      <c r="W145" s="29"/>
      <c r="X145" s="29"/>
      <c r="Y145" s="29"/>
      <c r="Z145" s="29"/>
      <c r="AA145" s="29"/>
      <c r="AB145" s="29"/>
      <c r="AC145" s="29"/>
      <c r="AD145" s="29"/>
      <c r="AE145" s="29"/>
      <c r="AR145" s="152" t="s">
        <v>398</v>
      </c>
      <c r="AT145" s="152" t="s">
        <v>124</v>
      </c>
      <c r="AU145" s="152" t="s">
        <v>85</v>
      </c>
      <c r="AY145" s="14" t="s">
        <v>121</v>
      </c>
      <c r="BE145" s="153">
        <f t="shared" si="4"/>
        <v>0</v>
      </c>
      <c r="BF145" s="153">
        <f t="shared" si="5"/>
        <v>0</v>
      </c>
      <c r="BG145" s="153">
        <f t="shared" si="6"/>
        <v>0</v>
      </c>
      <c r="BH145" s="153">
        <f t="shared" si="7"/>
        <v>0</v>
      </c>
      <c r="BI145" s="153">
        <f t="shared" si="8"/>
        <v>0</v>
      </c>
      <c r="BJ145" s="14" t="s">
        <v>85</v>
      </c>
      <c r="BK145" s="153">
        <f t="shared" si="9"/>
        <v>0</v>
      </c>
      <c r="BL145" s="14" t="s">
        <v>398</v>
      </c>
      <c r="BM145" s="152" t="s">
        <v>558</v>
      </c>
    </row>
    <row r="146" spans="1:65" s="2" customFormat="1" ht="66.75" customHeight="1">
      <c r="A146" s="29"/>
      <c r="B146" s="140"/>
      <c r="C146" s="141" t="s">
        <v>216</v>
      </c>
      <c r="D146" s="141" t="s">
        <v>124</v>
      </c>
      <c r="E146" s="142" t="s">
        <v>559</v>
      </c>
      <c r="F146" s="143" t="s">
        <v>560</v>
      </c>
      <c r="G146" s="144" t="s">
        <v>127</v>
      </c>
      <c r="H146" s="145">
        <v>8</v>
      </c>
      <c r="I146" s="146"/>
      <c r="J146" s="147">
        <f t="shared" si="0"/>
        <v>0</v>
      </c>
      <c r="K146" s="143" t="s">
        <v>128</v>
      </c>
      <c r="L146" s="30"/>
      <c r="M146" s="148" t="s">
        <v>1</v>
      </c>
      <c r="N146" s="149" t="s">
        <v>42</v>
      </c>
      <c r="O146" s="55"/>
      <c r="P146" s="150">
        <f t="shared" si="1"/>
        <v>0</v>
      </c>
      <c r="Q146" s="150">
        <v>0</v>
      </c>
      <c r="R146" s="150">
        <f t="shared" si="2"/>
        <v>0</v>
      </c>
      <c r="S146" s="150">
        <v>0</v>
      </c>
      <c r="T146" s="151">
        <f t="shared" si="3"/>
        <v>0</v>
      </c>
      <c r="U146" s="29"/>
      <c r="V146" s="29"/>
      <c r="W146" s="29"/>
      <c r="X146" s="29"/>
      <c r="Y146" s="29"/>
      <c r="Z146" s="29"/>
      <c r="AA146" s="29"/>
      <c r="AB146" s="29"/>
      <c r="AC146" s="29"/>
      <c r="AD146" s="29"/>
      <c r="AE146" s="29"/>
      <c r="AR146" s="152" t="s">
        <v>398</v>
      </c>
      <c r="AT146" s="152" t="s">
        <v>124</v>
      </c>
      <c r="AU146" s="152" t="s">
        <v>85</v>
      </c>
      <c r="AY146" s="14" t="s">
        <v>121</v>
      </c>
      <c r="BE146" s="153">
        <f t="shared" si="4"/>
        <v>0</v>
      </c>
      <c r="BF146" s="153">
        <f t="shared" si="5"/>
        <v>0</v>
      </c>
      <c r="BG146" s="153">
        <f t="shared" si="6"/>
        <v>0</v>
      </c>
      <c r="BH146" s="153">
        <f t="shared" si="7"/>
        <v>0</v>
      </c>
      <c r="BI146" s="153">
        <f t="shared" si="8"/>
        <v>0</v>
      </c>
      <c r="BJ146" s="14" t="s">
        <v>85</v>
      </c>
      <c r="BK146" s="153">
        <f t="shared" si="9"/>
        <v>0</v>
      </c>
      <c r="BL146" s="14" t="s">
        <v>398</v>
      </c>
      <c r="BM146" s="152" t="s">
        <v>561</v>
      </c>
    </row>
    <row r="147" spans="1:65" s="2" customFormat="1" ht="24">
      <c r="A147" s="29"/>
      <c r="B147" s="140"/>
      <c r="C147" s="154" t="s">
        <v>220</v>
      </c>
      <c r="D147" s="154" t="s">
        <v>185</v>
      </c>
      <c r="E147" s="155" t="s">
        <v>562</v>
      </c>
      <c r="F147" s="156" t="s">
        <v>563</v>
      </c>
      <c r="G147" s="157" t="s">
        <v>127</v>
      </c>
      <c r="H147" s="158">
        <v>8</v>
      </c>
      <c r="I147" s="159"/>
      <c r="J147" s="160">
        <f t="shared" si="0"/>
        <v>0</v>
      </c>
      <c r="K147" s="156" t="s">
        <v>128</v>
      </c>
      <c r="L147" s="161"/>
      <c r="M147" s="162" t="s">
        <v>1</v>
      </c>
      <c r="N147" s="163" t="s">
        <v>42</v>
      </c>
      <c r="O147" s="55"/>
      <c r="P147" s="150">
        <f t="shared" si="1"/>
        <v>0</v>
      </c>
      <c r="Q147" s="150">
        <v>0</v>
      </c>
      <c r="R147" s="150">
        <f t="shared" si="2"/>
        <v>0</v>
      </c>
      <c r="S147" s="150">
        <v>0</v>
      </c>
      <c r="T147" s="151">
        <f t="shared" si="3"/>
        <v>0</v>
      </c>
      <c r="U147" s="29"/>
      <c r="V147" s="29"/>
      <c r="W147" s="29"/>
      <c r="X147" s="29"/>
      <c r="Y147" s="29"/>
      <c r="Z147" s="29"/>
      <c r="AA147" s="29"/>
      <c r="AB147" s="29"/>
      <c r="AC147" s="29"/>
      <c r="AD147" s="29"/>
      <c r="AE147" s="29"/>
      <c r="AR147" s="152" t="s">
        <v>398</v>
      </c>
      <c r="AT147" s="152" t="s">
        <v>185</v>
      </c>
      <c r="AU147" s="152" t="s">
        <v>85</v>
      </c>
      <c r="AY147" s="14" t="s">
        <v>121</v>
      </c>
      <c r="BE147" s="153">
        <f t="shared" si="4"/>
        <v>0</v>
      </c>
      <c r="BF147" s="153">
        <f t="shared" si="5"/>
        <v>0</v>
      </c>
      <c r="BG147" s="153">
        <f t="shared" si="6"/>
        <v>0</v>
      </c>
      <c r="BH147" s="153">
        <f t="shared" si="7"/>
        <v>0</v>
      </c>
      <c r="BI147" s="153">
        <f t="shared" si="8"/>
        <v>0</v>
      </c>
      <c r="BJ147" s="14" t="s">
        <v>85</v>
      </c>
      <c r="BK147" s="153">
        <f t="shared" si="9"/>
        <v>0</v>
      </c>
      <c r="BL147" s="14" t="s">
        <v>398</v>
      </c>
      <c r="BM147" s="152" t="s">
        <v>564</v>
      </c>
    </row>
    <row r="148" spans="1:65" s="2" customFormat="1" ht="24">
      <c r="A148" s="29"/>
      <c r="B148" s="140"/>
      <c r="C148" s="154" t="s">
        <v>224</v>
      </c>
      <c r="D148" s="154" t="s">
        <v>185</v>
      </c>
      <c r="E148" s="155" t="s">
        <v>565</v>
      </c>
      <c r="F148" s="156" t="s">
        <v>566</v>
      </c>
      <c r="G148" s="157" t="s">
        <v>127</v>
      </c>
      <c r="H148" s="158">
        <v>8</v>
      </c>
      <c r="I148" s="159"/>
      <c r="J148" s="160">
        <f t="shared" si="0"/>
        <v>0</v>
      </c>
      <c r="K148" s="156" t="s">
        <v>128</v>
      </c>
      <c r="L148" s="161"/>
      <c r="M148" s="162" t="s">
        <v>1</v>
      </c>
      <c r="N148" s="163" t="s">
        <v>42</v>
      </c>
      <c r="O148" s="55"/>
      <c r="P148" s="150">
        <f t="shared" si="1"/>
        <v>0</v>
      </c>
      <c r="Q148" s="150">
        <v>0</v>
      </c>
      <c r="R148" s="150">
        <f t="shared" si="2"/>
        <v>0</v>
      </c>
      <c r="S148" s="150">
        <v>0</v>
      </c>
      <c r="T148" s="151">
        <f t="shared" si="3"/>
        <v>0</v>
      </c>
      <c r="U148" s="29"/>
      <c r="V148" s="29"/>
      <c r="W148" s="29"/>
      <c r="X148" s="29"/>
      <c r="Y148" s="29"/>
      <c r="Z148" s="29"/>
      <c r="AA148" s="29"/>
      <c r="AB148" s="29"/>
      <c r="AC148" s="29"/>
      <c r="AD148" s="29"/>
      <c r="AE148" s="29"/>
      <c r="AR148" s="152" t="s">
        <v>398</v>
      </c>
      <c r="AT148" s="152" t="s">
        <v>185</v>
      </c>
      <c r="AU148" s="152" t="s">
        <v>85</v>
      </c>
      <c r="AY148" s="14" t="s">
        <v>121</v>
      </c>
      <c r="BE148" s="153">
        <f t="shared" si="4"/>
        <v>0</v>
      </c>
      <c r="BF148" s="153">
        <f t="shared" si="5"/>
        <v>0</v>
      </c>
      <c r="BG148" s="153">
        <f t="shared" si="6"/>
        <v>0</v>
      </c>
      <c r="BH148" s="153">
        <f t="shared" si="7"/>
        <v>0</v>
      </c>
      <c r="BI148" s="153">
        <f t="shared" si="8"/>
        <v>0</v>
      </c>
      <c r="BJ148" s="14" t="s">
        <v>85</v>
      </c>
      <c r="BK148" s="153">
        <f t="shared" si="9"/>
        <v>0</v>
      </c>
      <c r="BL148" s="14" t="s">
        <v>398</v>
      </c>
      <c r="BM148" s="152" t="s">
        <v>567</v>
      </c>
    </row>
    <row r="149" spans="1:65" s="2" customFormat="1" ht="16.5" customHeight="1">
      <c r="A149" s="29"/>
      <c r="B149" s="140"/>
      <c r="C149" s="141" t="s">
        <v>228</v>
      </c>
      <c r="D149" s="141" t="s">
        <v>124</v>
      </c>
      <c r="E149" s="142" t="s">
        <v>568</v>
      </c>
      <c r="F149" s="143" t="s">
        <v>569</v>
      </c>
      <c r="G149" s="144" t="s">
        <v>127</v>
      </c>
      <c r="H149" s="145">
        <v>8</v>
      </c>
      <c r="I149" s="146"/>
      <c r="J149" s="147">
        <f t="shared" si="0"/>
        <v>0</v>
      </c>
      <c r="K149" s="143" t="s">
        <v>128</v>
      </c>
      <c r="L149" s="30"/>
      <c r="M149" s="148" t="s">
        <v>1</v>
      </c>
      <c r="N149" s="149" t="s">
        <v>42</v>
      </c>
      <c r="O149" s="55"/>
      <c r="P149" s="150">
        <f t="shared" si="1"/>
        <v>0</v>
      </c>
      <c r="Q149" s="150">
        <v>0</v>
      </c>
      <c r="R149" s="150">
        <f t="shared" si="2"/>
        <v>0</v>
      </c>
      <c r="S149" s="150">
        <v>0</v>
      </c>
      <c r="T149" s="151">
        <f t="shared" si="3"/>
        <v>0</v>
      </c>
      <c r="U149" s="29"/>
      <c r="V149" s="29"/>
      <c r="W149" s="29"/>
      <c r="X149" s="29"/>
      <c r="Y149" s="29"/>
      <c r="Z149" s="29"/>
      <c r="AA149" s="29"/>
      <c r="AB149" s="29"/>
      <c r="AC149" s="29"/>
      <c r="AD149" s="29"/>
      <c r="AE149" s="29"/>
      <c r="AR149" s="152" t="s">
        <v>398</v>
      </c>
      <c r="AT149" s="152" t="s">
        <v>124</v>
      </c>
      <c r="AU149" s="152" t="s">
        <v>85</v>
      </c>
      <c r="AY149" s="14" t="s">
        <v>121</v>
      </c>
      <c r="BE149" s="153">
        <f t="shared" si="4"/>
        <v>0</v>
      </c>
      <c r="BF149" s="153">
        <f t="shared" si="5"/>
        <v>0</v>
      </c>
      <c r="BG149" s="153">
        <f t="shared" si="6"/>
        <v>0</v>
      </c>
      <c r="BH149" s="153">
        <f t="shared" si="7"/>
        <v>0</v>
      </c>
      <c r="BI149" s="153">
        <f t="shared" si="8"/>
        <v>0</v>
      </c>
      <c r="BJ149" s="14" t="s">
        <v>85</v>
      </c>
      <c r="BK149" s="153">
        <f t="shared" si="9"/>
        <v>0</v>
      </c>
      <c r="BL149" s="14" t="s">
        <v>398</v>
      </c>
      <c r="BM149" s="152" t="s">
        <v>570</v>
      </c>
    </row>
    <row r="150" spans="1:65" s="2" customFormat="1" ht="48">
      <c r="A150" s="29"/>
      <c r="B150" s="140"/>
      <c r="C150" s="141" t="s">
        <v>232</v>
      </c>
      <c r="D150" s="141" t="s">
        <v>124</v>
      </c>
      <c r="E150" s="142" t="s">
        <v>571</v>
      </c>
      <c r="F150" s="143" t="s">
        <v>572</v>
      </c>
      <c r="G150" s="144" t="s">
        <v>127</v>
      </c>
      <c r="H150" s="145">
        <v>2</v>
      </c>
      <c r="I150" s="146"/>
      <c r="J150" s="147">
        <f t="shared" si="0"/>
        <v>0</v>
      </c>
      <c r="K150" s="143" t="s">
        <v>128</v>
      </c>
      <c r="L150" s="30"/>
      <c r="M150" s="148" t="s">
        <v>1</v>
      </c>
      <c r="N150" s="149" t="s">
        <v>42</v>
      </c>
      <c r="O150" s="55"/>
      <c r="P150" s="150">
        <f t="shared" si="1"/>
        <v>0</v>
      </c>
      <c r="Q150" s="150">
        <v>0</v>
      </c>
      <c r="R150" s="150">
        <f t="shared" si="2"/>
        <v>0</v>
      </c>
      <c r="S150" s="150">
        <v>0</v>
      </c>
      <c r="T150" s="151">
        <f t="shared" si="3"/>
        <v>0</v>
      </c>
      <c r="U150" s="29"/>
      <c r="V150" s="29"/>
      <c r="W150" s="29"/>
      <c r="X150" s="29"/>
      <c r="Y150" s="29"/>
      <c r="Z150" s="29"/>
      <c r="AA150" s="29"/>
      <c r="AB150" s="29"/>
      <c r="AC150" s="29"/>
      <c r="AD150" s="29"/>
      <c r="AE150" s="29"/>
      <c r="AR150" s="152" t="s">
        <v>398</v>
      </c>
      <c r="AT150" s="152" t="s">
        <v>124</v>
      </c>
      <c r="AU150" s="152" t="s">
        <v>85</v>
      </c>
      <c r="AY150" s="14" t="s">
        <v>121</v>
      </c>
      <c r="BE150" s="153">
        <f t="shared" si="4"/>
        <v>0</v>
      </c>
      <c r="BF150" s="153">
        <f t="shared" si="5"/>
        <v>0</v>
      </c>
      <c r="BG150" s="153">
        <f t="shared" si="6"/>
        <v>0</v>
      </c>
      <c r="BH150" s="153">
        <f t="shared" si="7"/>
        <v>0</v>
      </c>
      <c r="BI150" s="153">
        <f t="shared" si="8"/>
        <v>0</v>
      </c>
      <c r="BJ150" s="14" t="s">
        <v>85</v>
      </c>
      <c r="BK150" s="153">
        <f t="shared" si="9"/>
        <v>0</v>
      </c>
      <c r="BL150" s="14" t="s">
        <v>398</v>
      </c>
      <c r="BM150" s="152" t="s">
        <v>573</v>
      </c>
    </row>
    <row r="151" spans="1:65" s="2" customFormat="1" ht="48">
      <c r="A151" s="29"/>
      <c r="B151" s="140"/>
      <c r="C151" s="141" t="s">
        <v>236</v>
      </c>
      <c r="D151" s="141" t="s">
        <v>124</v>
      </c>
      <c r="E151" s="142" t="s">
        <v>574</v>
      </c>
      <c r="F151" s="143" t="s">
        <v>575</v>
      </c>
      <c r="G151" s="144" t="s">
        <v>127</v>
      </c>
      <c r="H151" s="145">
        <v>1</v>
      </c>
      <c r="I151" s="146"/>
      <c r="J151" s="147">
        <f t="shared" si="0"/>
        <v>0</v>
      </c>
      <c r="K151" s="143" t="s">
        <v>128</v>
      </c>
      <c r="L151" s="30"/>
      <c r="M151" s="148" t="s">
        <v>1</v>
      </c>
      <c r="N151" s="149" t="s">
        <v>42</v>
      </c>
      <c r="O151" s="55"/>
      <c r="P151" s="150">
        <f t="shared" si="1"/>
        <v>0</v>
      </c>
      <c r="Q151" s="150">
        <v>0</v>
      </c>
      <c r="R151" s="150">
        <f t="shared" si="2"/>
        <v>0</v>
      </c>
      <c r="S151" s="150">
        <v>0</v>
      </c>
      <c r="T151" s="151">
        <f t="shared" si="3"/>
        <v>0</v>
      </c>
      <c r="U151" s="29"/>
      <c r="V151" s="29"/>
      <c r="W151" s="29"/>
      <c r="X151" s="29"/>
      <c r="Y151" s="29"/>
      <c r="Z151" s="29"/>
      <c r="AA151" s="29"/>
      <c r="AB151" s="29"/>
      <c r="AC151" s="29"/>
      <c r="AD151" s="29"/>
      <c r="AE151" s="29"/>
      <c r="AR151" s="152" t="s">
        <v>398</v>
      </c>
      <c r="AT151" s="152" t="s">
        <v>124</v>
      </c>
      <c r="AU151" s="152" t="s">
        <v>85</v>
      </c>
      <c r="AY151" s="14" t="s">
        <v>121</v>
      </c>
      <c r="BE151" s="153">
        <f t="shared" si="4"/>
        <v>0</v>
      </c>
      <c r="BF151" s="153">
        <f t="shared" si="5"/>
        <v>0</v>
      </c>
      <c r="BG151" s="153">
        <f t="shared" si="6"/>
        <v>0</v>
      </c>
      <c r="BH151" s="153">
        <f t="shared" si="7"/>
        <v>0</v>
      </c>
      <c r="BI151" s="153">
        <f t="shared" si="8"/>
        <v>0</v>
      </c>
      <c r="BJ151" s="14" t="s">
        <v>85</v>
      </c>
      <c r="BK151" s="153">
        <f t="shared" si="9"/>
        <v>0</v>
      </c>
      <c r="BL151" s="14" t="s">
        <v>398</v>
      </c>
      <c r="BM151" s="152" t="s">
        <v>576</v>
      </c>
    </row>
    <row r="152" spans="1:65" s="12" customFormat="1" ht="25.9" customHeight="1">
      <c r="B152" s="127"/>
      <c r="D152" s="128" t="s">
        <v>76</v>
      </c>
      <c r="E152" s="129" t="s">
        <v>476</v>
      </c>
      <c r="F152" s="129" t="s">
        <v>477</v>
      </c>
      <c r="I152" s="130"/>
      <c r="J152" s="131">
        <f>BK152</f>
        <v>0</v>
      </c>
      <c r="L152" s="127"/>
      <c r="M152" s="132"/>
      <c r="N152" s="133"/>
      <c r="O152" s="133"/>
      <c r="P152" s="134">
        <f>P153</f>
        <v>0</v>
      </c>
      <c r="Q152" s="133"/>
      <c r="R152" s="134">
        <f>R153</f>
        <v>0</v>
      </c>
      <c r="S152" s="133"/>
      <c r="T152" s="135">
        <f>T153</f>
        <v>0</v>
      </c>
      <c r="AR152" s="128" t="s">
        <v>122</v>
      </c>
      <c r="AT152" s="136" t="s">
        <v>76</v>
      </c>
      <c r="AU152" s="136" t="s">
        <v>77</v>
      </c>
      <c r="AY152" s="128" t="s">
        <v>121</v>
      </c>
      <c r="BK152" s="137">
        <f>BK153</f>
        <v>0</v>
      </c>
    </row>
    <row r="153" spans="1:65" s="2" customFormat="1" ht="48">
      <c r="A153" s="29"/>
      <c r="B153" s="140"/>
      <c r="C153" s="141" t="s">
        <v>240</v>
      </c>
      <c r="D153" s="141" t="s">
        <v>124</v>
      </c>
      <c r="E153" s="142" t="s">
        <v>577</v>
      </c>
      <c r="F153" s="143" t="s">
        <v>578</v>
      </c>
      <c r="G153" s="144" t="s">
        <v>579</v>
      </c>
      <c r="H153" s="169"/>
      <c r="I153" s="146"/>
      <c r="J153" s="147">
        <f>ROUND(I153*H153,2)</f>
        <v>0</v>
      </c>
      <c r="K153" s="143" t="s">
        <v>128</v>
      </c>
      <c r="L153" s="30"/>
      <c r="M153" s="164" t="s">
        <v>1</v>
      </c>
      <c r="N153" s="165" t="s">
        <v>42</v>
      </c>
      <c r="O153" s="166"/>
      <c r="P153" s="167">
        <f>O153*H153</f>
        <v>0</v>
      </c>
      <c r="Q153" s="167">
        <v>0</v>
      </c>
      <c r="R153" s="167">
        <f>Q153*H153</f>
        <v>0</v>
      </c>
      <c r="S153" s="167">
        <v>0</v>
      </c>
      <c r="T153" s="168">
        <f>S153*H153</f>
        <v>0</v>
      </c>
      <c r="U153" s="29"/>
      <c r="V153" s="29"/>
      <c r="W153" s="29"/>
      <c r="X153" s="29"/>
      <c r="Y153" s="29"/>
      <c r="Z153" s="29"/>
      <c r="AA153" s="29"/>
      <c r="AB153" s="29"/>
      <c r="AC153" s="29"/>
      <c r="AD153" s="29"/>
      <c r="AE153" s="29"/>
      <c r="AR153" s="152" t="s">
        <v>129</v>
      </c>
      <c r="AT153" s="152" t="s">
        <v>124</v>
      </c>
      <c r="AU153" s="152" t="s">
        <v>85</v>
      </c>
      <c r="AY153" s="14" t="s">
        <v>121</v>
      </c>
      <c r="BE153" s="153">
        <f>IF(N153="základní",J153,0)</f>
        <v>0</v>
      </c>
      <c r="BF153" s="153">
        <f>IF(N153="snížená",J153,0)</f>
        <v>0</v>
      </c>
      <c r="BG153" s="153">
        <f>IF(N153="zákl. přenesená",J153,0)</f>
        <v>0</v>
      </c>
      <c r="BH153" s="153">
        <f>IF(N153="sníž. přenesená",J153,0)</f>
        <v>0</v>
      </c>
      <c r="BI153" s="153">
        <f>IF(N153="nulová",J153,0)</f>
        <v>0</v>
      </c>
      <c r="BJ153" s="14" t="s">
        <v>85</v>
      </c>
      <c r="BK153" s="153">
        <f>ROUND(I153*H153,2)</f>
        <v>0</v>
      </c>
      <c r="BL153" s="14" t="s">
        <v>129</v>
      </c>
      <c r="BM153" s="152" t="s">
        <v>580</v>
      </c>
    </row>
    <row r="154" spans="1:65" s="2" customFormat="1" ht="6.95" customHeight="1">
      <c r="A154" s="29"/>
      <c r="B154" s="44"/>
      <c r="C154" s="45"/>
      <c r="D154" s="45"/>
      <c r="E154" s="45"/>
      <c r="F154" s="45"/>
      <c r="G154" s="45"/>
      <c r="H154" s="45"/>
      <c r="I154" s="45"/>
      <c r="J154" s="45"/>
      <c r="K154" s="45"/>
      <c r="L154" s="30"/>
      <c r="M154" s="29"/>
      <c r="O154" s="29"/>
      <c r="P154" s="29"/>
      <c r="Q154" s="29"/>
      <c r="R154" s="29"/>
      <c r="S154" s="29"/>
      <c r="T154" s="29"/>
      <c r="U154" s="29"/>
      <c r="V154" s="29"/>
      <c r="W154" s="29"/>
      <c r="X154" s="29"/>
      <c r="Y154" s="29"/>
      <c r="Z154" s="29"/>
      <c r="AA154" s="29"/>
      <c r="AB154" s="29"/>
      <c r="AC154" s="29"/>
      <c r="AD154" s="29"/>
      <c r="AE154" s="29"/>
    </row>
  </sheetData>
  <autoFilter ref="C119:K153"/>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7"/>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08" t="s">
        <v>5</v>
      </c>
      <c r="M2" s="174"/>
      <c r="N2" s="174"/>
      <c r="O2" s="174"/>
      <c r="P2" s="174"/>
      <c r="Q2" s="174"/>
      <c r="R2" s="174"/>
      <c r="S2" s="174"/>
      <c r="T2" s="174"/>
      <c r="U2" s="174"/>
      <c r="V2" s="174"/>
      <c r="AT2" s="14" t="s">
        <v>93</v>
      </c>
    </row>
    <row r="3" spans="1:46" s="1" customFormat="1" ht="6.95" customHeight="1">
      <c r="B3" s="15"/>
      <c r="C3" s="16"/>
      <c r="D3" s="16"/>
      <c r="E3" s="16"/>
      <c r="F3" s="16"/>
      <c r="G3" s="16"/>
      <c r="H3" s="16"/>
      <c r="I3" s="16"/>
      <c r="J3" s="16"/>
      <c r="K3" s="16"/>
      <c r="L3" s="17"/>
      <c r="AT3" s="14" t="s">
        <v>87</v>
      </c>
    </row>
    <row r="4" spans="1:46" s="1" customFormat="1" ht="24.95" customHeight="1">
      <c r="B4" s="17"/>
      <c r="D4" s="18" t="s">
        <v>94</v>
      </c>
      <c r="L4" s="17"/>
      <c r="M4" s="90" t="s">
        <v>10</v>
      </c>
      <c r="AT4" s="14" t="s">
        <v>3</v>
      </c>
    </row>
    <row r="5" spans="1:46" s="1" customFormat="1" ht="6.95" customHeight="1">
      <c r="B5" s="17"/>
      <c r="L5" s="17"/>
    </row>
    <row r="6" spans="1:46" s="1" customFormat="1" ht="12" customHeight="1">
      <c r="B6" s="17"/>
      <c r="D6" s="24" t="s">
        <v>16</v>
      </c>
      <c r="L6" s="17"/>
    </row>
    <row r="7" spans="1:46" s="1" customFormat="1" ht="16.5" customHeight="1">
      <c r="B7" s="17"/>
      <c r="E7" s="209" t="str">
        <f>'Rekapitulace zakázky'!K6</f>
        <v>Oprava kolejí a výhybek v žst. Brno-Horní Heršpice - výhybka 39a/b, kolej 3a</v>
      </c>
      <c r="F7" s="210"/>
      <c r="G7" s="210"/>
      <c r="H7" s="210"/>
      <c r="L7" s="17"/>
    </row>
    <row r="8" spans="1:46" s="2" customFormat="1" ht="12" customHeight="1">
      <c r="A8" s="29"/>
      <c r="B8" s="30"/>
      <c r="C8" s="29"/>
      <c r="D8" s="24" t="s">
        <v>95</v>
      </c>
      <c r="E8" s="29"/>
      <c r="F8" s="29"/>
      <c r="G8" s="29"/>
      <c r="H8" s="29"/>
      <c r="I8" s="29"/>
      <c r="J8" s="29"/>
      <c r="K8" s="29"/>
      <c r="L8" s="39"/>
      <c r="S8" s="29"/>
      <c r="T8" s="29"/>
      <c r="U8" s="29"/>
      <c r="V8" s="29"/>
      <c r="W8" s="29"/>
      <c r="X8" s="29"/>
      <c r="Y8" s="29"/>
      <c r="Z8" s="29"/>
      <c r="AA8" s="29"/>
      <c r="AB8" s="29"/>
      <c r="AC8" s="29"/>
      <c r="AD8" s="29"/>
      <c r="AE8" s="29"/>
    </row>
    <row r="9" spans="1:46" s="2" customFormat="1" ht="16.5" customHeight="1">
      <c r="A9" s="29"/>
      <c r="B9" s="30"/>
      <c r="C9" s="29"/>
      <c r="D9" s="29"/>
      <c r="E9" s="189" t="s">
        <v>581</v>
      </c>
      <c r="F9" s="211"/>
      <c r="G9" s="211"/>
      <c r="H9" s="211"/>
      <c r="I9" s="29"/>
      <c r="J9" s="29"/>
      <c r="K9" s="29"/>
      <c r="L9" s="39"/>
      <c r="S9" s="29"/>
      <c r="T9" s="29"/>
      <c r="U9" s="29"/>
      <c r="V9" s="29"/>
      <c r="W9" s="29"/>
      <c r="X9" s="29"/>
      <c r="Y9" s="29"/>
      <c r="Z9" s="29"/>
      <c r="AA9" s="29"/>
      <c r="AB9" s="29"/>
      <c r="AC9" s="29"/>
      <c r="AD9" s="29"/>
      <c r="AE9" s="29"/>
    </row>
    <row r="10" spans="1:46" s="2" customFormat="1" ht="11.25">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c r="A11" s="29"/>
      <c r="B11" s="30"/>
      <c r="C11" s="29"/>
      <c r="D11" s="24" t="s">
        <v>18</v>
      </c>
      <c r="E11" s="29"/>
      <c r="F11" s="22" t="s">
        <v>1</v>
      </c>
      <c r="G11" s="29"/>
      <c r="H11" s="29"/>
      <c r="I11" s="24" t="s">
        <v>19</v>
      </c>
      <c r="J11" s="22" t="s">
        <v>1</v>
      </c>
      <c r="K11" s="29"/>
      <c r="L11" s="39"/>
      <c r="S11" s="29"/>
      <c r="T11" s="29"/>
      <c r="U11" s="29"/>
      <c r="V11" s="29"/>
      <c r="W11" s="29"/>
      <c r="X11" s="29"/>
      <c r="Y11" s="29"/>
      <c r="Z11" s="29"/>
      <c r="AA11" s="29"/>
      <c r="AB11" s="29"/>
      <c r="AC11" s="29"/>
      <c r="AD11" s="29"/>
      <c r="AE11" s="29"/>
    </row>
    <row r="12" spans="1:46" s="2" customFormat="1" ht="12" customHeight="1">
      <c r="A12" s="29"/>
      <c r="B12" s="30"/>
      <c r="C12" s="29"/>
      <c r="D12" s="24" t="s">
        <v>20</v>
      </c>
      <c r="E12" s="29"/>
      <c r="F12" s="22" t="s">
        <v>21</v>
      </c>
      <c r="G12" s="29"/>
      <c r="H12" s="29"/>
      <c r="I12" s="24" t="s">
        <v>22</v>
      </c>
      <c r="J12" s="52" t="str">
        <f>'Rekapitulace zakázky'!AN8</f>
        <v>20. 4. 2021</v>
      </c>
      <c r="K12" s="29"/>
      <c r="L12" s="39"/>
      <c r="S12" s="29"/>
      <c r="T12" s="29"/>
      <c r="U12" s="29"/>
      <c r="V12" s="29"/>
      <c r="W12" s="29"/>
      <c r="X12" s="29"/>
      <c r="Y12" s="29"/>
      <c r="Z12" s="29"/>
      <c r="AA12" s="29"/>
      <c r="AB12" s="29"/>
      <c r="AC12" s="29"/>
      <c r="AD12" s="29"/>
      <c r="AE12" s="29"/>
    </row>
    <row r="13" spans="1:46" s="2" customFormat="1" ht="10.9" customHeight="1">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c r="A14" s="29"/>
      <c r="B14" s="30"/>
      <c r="C14" s="29"/>
      <c r="D14" s="24" t="s">
        <v>24</v>
      </c>
      <c r="E14" s="29"/>
      <c r="F14" s="29"/>
      <c r="G14" s="29"/>
      <c r="H14" s="29"/>
      <c r="I14" s="24" t="s">
        <v>25</v>
      </c>
      <c r="J14" s="22" t="s">
        <v>26</v>
      </c>
      <c r="K14" s="29"/>
      <c r="L14" s="39"/>
      <c r="S14" s="29"/>
      <c r="T14" s="29"/>
      <c r="U14" s="29"/>
      <c r="V14" s="29"/>
      <c r="W14" s="29"/>
      <c r="X14" s="29"/>
      <c r="Y14" s="29"/>
      <c r="Z14" s="29"/>
      <c r="AA14" s="29"/>
      <c r="AB14" s="29"/>
      <c r="AC14" s="29"/>
      <c r="AD14" s="29"/>
      <c r="AE14" s="29"/>
    </row>
    <row r="15" spans="1:46" s="2" customFormat="1" ht="18" customHeight="1">
      <c r="A15" s="29"/>
      <c r="B15" s="30"/>
      <c r="C15" s="29"/>
      <c r="D15" s="29"/>
      <c r="E15" s="22" t="s">
        <v>27</v>
      </c>
      <c r="F15" s="29"/>
      <c r="G15" s="29"/>
      <c r="H15" s="29"/>
      <c r="I15" s="24" t="s">
        <v>28</v>
      </c>
      <c r="J15" s="22" t="s">
        <v>29</v>
      </c>
      <c r="K15" s="29"/>
      <c r="L15" s="39"/>
      <c r="S15" s="29"/>
      <c r="T15" s="29"/>
      <c r="U15" s="29"/>
      <c r="V15" s="29"/>
      <c r="W15" s="29"/>
      <c r="X15" s="29"/>
      <c r="Y15" s="29"/>
      <c r="Z15" s="29"/>
      <c r="AA15" s="29"/>
      <c r="AB15" s="29"/>
      <c r="AC15" s="29"/>
      <c r="AD15" s="29"/>
      <c r="AE15" s="29"/>
    </row>
    <row r="16" spans="1:46" s="2" customFormat="1" ht="6.95" customHeight="1">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c r="A17" s="29"/>
      <c r="B17" s="30"/>
      <c r="C17" s="29"/>
      <c r="D17" s="24" t="s">
        <v>30</v>
      </c>
      <c r="E17" s="29"/>
      <c r="F17" s="29"/>
      <c r="G17" s="29"/>
      <c r="H17" s="29"/>
      <c r="I17" s="24" t="s">
        <v>25</v>
      </c>
      <c r="J17" s="25" t="str">
        <f>'Rekapitulace zakázky'!AN13</f>
        <v>Vyplň údaj</v>
      </c>
      <c r="K17" s="29"/>
      <c r="L17" s="39"/>
      <c r="S17" s="29"/>
      <c r="T17" s="29"/>
      <c r="U17" s="29"/>
      <c r="V17" s="29"/>
      <c r="W17" s="29"/>
      <c r="X17" s="29"/>
      <c r="Y17" s="29"/>
      <c r="Z17" s="29"/>
      <c r="AA17" s="29"/>
      <c r="AB17" s="29"/>
      <c r="AC17" s="29"/>
      <c r="AD17" s="29"/>
      <c r="AE17" s="29"/>
    </row>
    <row r="18" spans="1:31" s="2" customFormat="1" ht="18" customHeight="1">
      <c r="A18" s="29"/>
      <c r="B18" s="30"/>
      <c r="C18" s="29"/>
      <c r="D18" s="29"/>
      <c r="E18" s="212" t="str">
        <f>'Rekapitulace zakázky'!E14</f>
        <v>Vyplň údaj</v>
      </c>
      <c r="F18" s="173"/>
      <c r="G18" s="173"/>
      <c r="H18" s="173"/>
      <c r="I18" s="24" t="s">
        <v>28</v>
      </c>
      <c r="J18" s="25" t="str">
        <f>'Rekapitulace zakázky'!AN14</f>
        <v>Vyplň údaj</v>
      </c>
      <c r="K18" s="29"/>
      <c r="L18" s="39"/>
      <c r="S18" s="29"/>
      <c r="T18" s="29"/>
      <c r="U18" s="29"/>
      <c r="V18" s="29"/>
      <c r="W18" s="29"/>
      <c r="X18" s="29"/>
      <c r="Y18" s="29"/>
      <c r="Z18" s="29"/>
      <c r="AA18" s="29"/>
      <c r="AB18" s="29"/>
      <c r="AC18" s="29"/>
      <c r="AD18" s="29"/>
      <c r="AE18" s="29"/>
    </row>
    <row r="19" spans="1:31" s="2" customFormat="1" ht="6.95" customHeight="1">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c r="A20" s="29"/>
      <c r="B20" s="30"/>
      <c r="C20" s="29"/>
      <c r="D20" s="24" t="s">
        <v>32</v>
      </c>
      <c r="E20" s="29"/>
      <c r="F20" s="29"/>
      <c r="G20" s="29"/>
      <c r="H20" s="29"/>
      <c r="I20" s="24" t="s">
        <v>25</v>
      </c>
      <c r="J20" s="22" t="str">
        <f>IF('Rekapitulace zakázky'!AN16="","",'Rekapitulace zakázky'!AN16)</f>
        <v/>
      </c>
      <c r="K20" s="29"/>
      <c r="L20" s="39"/>
      <c r="S20" s="29"/>
      <c r="T20" s="29"/>
      <c r="U20" s="29"/>
      <c r="V20" s="29"/>
      <c r="W20" s="29"/>
      <c r="X20" s="29"/>
      <c r="Y20" s="29"/>
      <c r="Z20" s="29"/>
      <c r="AA20" s="29"/>
      <c r="AB20" s="29"/>
      <c r="AC20" s="29"/>
      <c r="AD20" s="29"/>
      <c r="AE20" s="29"/>
    </row>
    <row r="21" spans="1:31" s="2" customFormat="1" ht="18" customHeight="1">
      <c r="A21" s="29"/>
      <c r="B21" s="30"/>
      <c r="C21" s="29"/>
      <c r="D21" s="29"/>
      <c r="E21" s="22" t="str">
        <f>IF('Rekapitulace zakázky'!E17="","",'Rekapitulace zakázky'!E17)</f>
        <v xml:space="preserve"> </v>
      </c>
      <c r="F21" s="29"/>
      <c r="G21" s="29"/>
      <c r="H21" s="29"/>
      <c r="I21" s="24" t="s">
        <v>28</v>
      </c>
      <c r="J21" s="22" t="str">
        <f>IF('Rekapitulace zakázky'!AN17="","",'Rekapitulace zakázky'!AN17)</f>
        <v/>
      </c>
      <c r="K21" s="29"/>
      <c r="L21" s="39"/>
      <c r="S21" s="29"/>
      <c r="T21" s="29"/>
      <c r="U21" s="29"/>
      <c r="V21" s="29"/>
      <c r="W21" s="29"/>
      <c r="X21" s="29"/>
      <c r="Y21" s="29"/>
      <c r="Z21" s="29"/>
      <c r="AA21" s="29"/>
      <c r="AB21" s="29"/>
      <c r="AC21" s="29"/>
      <c r="AD21" s="29"/>
      <c r="AE21" s="29"/>
    </row>
    <row r="22" spans="1:31" s="2" customFormat="1" ht="6.95" customHeight="1">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c r="A23" s="29"/>
      <c r="B23" s="30"/>
      <c r="C23" s="29"/>
      <c r="D23" s="24" t="s">
        <v>35</v>
      </c>
      <c r="E23" s="29"/>
      <c r="F23" s="29"/>
      <c r="G23" s="29"/>
      <c r="H23" s="29"/>
      <c r="I23" s="24" t="s">
        <v>25</v>
      </c>
      <c r="J23" s="22" t="str">
        <f>IF('Rekapitulace zakázky'!AN19="","",'Rekapitulace zakázky'!AN19)</f>
        <v/>
      </c>
      <c r="K23" s="29"/>
      <c r="L23" s="39"/>
      <c r="S23" s="29"/>
      <c r="T23" s="29"/>
      <c r="U23" s="29"/>
      <c r="V23" s="29"/>
      <c r="W23" s="29"/>
      <c r="X23" s="29"/>
      <c r="Y23" s="29"/>
      <c r="Z23" s="29"/>
      <c r="AA23" s="29"/>
      <c r="AB23" s="29"/>
      <c r="AC23" s="29"/>
      <c r="AD23" s="29"/>
      <c r="AE23" s="29"/>
    </row>
    <row r="24" spans="1:31" s="2" customFormat="1" ht="18" customHeight="1">
      <c r="A24" s="29"/>
      <c r="B24" s="30"/>
      <c r="C24" s="29"/>
      <c r="D24" s="29"/>
      <c r="E24" s="22" t="str">
        <f>IF('Rekapitulace zakázky'!E20="","",'Rekapitulace zakázky'!E20)</f>
        <v xml:space="preserve"> </v>
      </c>
      <c r="F24" s="29"/>
      <c r="G24" s="29"/>
      <c r="H24" s="29"/>
      <c r="I24" s="24" t="s">
        <v>28</v>
      </c>
      <c r="J24" s="22" t="str">
        <f>IF('Rekapitulace zakázky'!AN20="","",'Rekapitulace zakázky'!AN20)</f>
        <v/>
      </c>
      <c r="K24" s="29"/>
      <c r="L24" s="39"/>
      <c r="S24" s="29"/>
      <c r="T24" s="29"/>
      <c r="U24" s="29"/>
      <c r="V24" s="29"/>
      <c r="W24" s="29"/>
      <c r="X24" s="29"/>
      <c r="Y24" s="29"/>
      <c r="Z24" s="29"/>
      <c r="AA24" s="29"/>
      <c r="AB24" s="29"/>
      <c r="AC24" s="29"/>
      <c r="AD24" s="29"/>
      <c r="AE24" s="29"/>
    </row>
    <row r="25" spans="1:31" s="2" customFormat="1" ht="6.95" customHeight="1">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c r="A26" s="29"/>
      <c r="B26" s="30"/>
      <c r="C26" s="29"/>
      <c r="D26" s="24" t="s">
        <v>36</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c r="A27" s="91"/>
      <c r="B27" s="92"/>
      <c r="C27" s="91"/>
      <c r="D27" s="91"/>
      <c r="E27" s="178" t="s">
        <v>1</v>
      </c>
      <c r="F27" s="178"/>
      <c r="G27" s="178"/>
      <c r="H27" s="178"/>
      <c r="I27" s="91"/>
      <c r="J27" s="91"/>
      <c r="K27" s="91"/>
      <c r="L27" s="93"/>
      <c r="S27" s="91"/>
      <c r="T27" s="91"/>
      <c r="U27" s="91"/>
      <c r="V27" s="91"/>
      <c r="W27" s="91"/>
      <c r="X27" s="91"/>
      <c r="Y27" s="91"/>
      <c r="Z27" s="91"/>
      <c r="AA27" s="91"/>
      <c r="AB27" s="91"/>
      <c r="AC27" s="91"/>
      <c r="AD27" s="91"/>
      <c r="AE27" s="91"/>
    </row>
    <row r="28" spans="1:31" s="2" customFormat="1" ht="6.95" customHeight="1">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customHeight="1">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c r="A30" s="29"/>
      <c r="B30" s="30"/>
      <c r="C30" s="29"/>
      <c r="D30" s="94" t="s">
        <v>37</v>
      </c>
      <c r="E30" s="29"/>
      <c r="F30" s="29"/>
      <c r="G30" s="29"/>
      <c r="H30" s="29"/>
      <c r="I30" s="29"/>
      <c r="J30" s="68">
        <f>ROUND(J117, 2)</f>
        <v>0</v>
      </c>
      <c r="K30" s="29"/>
      <c r="L30" s="39"/>
      <c r="S30" s="29"/>
      <c r="T30" s="29"/>
      <c r="U30" s="29"/>
      <c r="V30" s="29"/>
      <c r="W30" s="29"/>
      <c r="X30" s="29"/>
      <c r="Y30" s="29"/>
      <c r="Z30" s="29"/>
      <c r="AA30" s="29"/>
      <c r="AB30" s="29"/>
      <c r="AC30" s="29"/>
      <c r="AD30" s="29"/>
      <c r="AE30" s="29"/>
    </row>
    <row r="31" spans="1:31" s="2" customFormat="1" ht="6.95" customHeight="1">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customHeight="1">
      <c r="A32" s="29"/>
      <c r="B32" s="30"/>
      <c r="C32" s="29"/>
      <c r="D32" s="29"/>
      <c r="E32" s="29"/>
      <c r="F32" s="33" t="s">
        <v>39</v>
      </c>
      <c r="G32" s="29"/>
      <c r="H32" s="29"/>
      <c r="I32" s="33" t="s">
        <v>38</v>
      </c>
      <c r="J32" s="33" t="s">
        <v>40</v>
      </c>
      <c r="K32" s="29"/>
      <c r="L32" s="39"/>
      <c r="S32" s="29"/>
      <c r="T32" s="29"/>
      <c r="U32" s="29"/>
      <c r="V32" s="29"/>
      <c r="W32" s="29"/>
      <c r="X32" s="29"/>
      <c r="Y32" s="29"/>
      <c r="Z32" s="29"/>
      <c r="AA32" s="29"/>
      <c r="AB32" s="29"/>
      <c r="AC32" s="29"/>
      <c r="AD32" s="29"/>
      <c r="AE32" s="29"/>
    </row>
    <row r="33" spans="1:31" s="2" customFormat="1" ht="14.45" customHeight="1">
      <c r="A33" s="29"/>
      <c r="B33" s="30"/>
      <c r="C33" s="29"/>
      <c r="D33" s="95" t="s">
        <v>41</v>
      </c>
      <c r="E33" s="24" t="s">
        <v>42</v>
      </c>
      <c r="F33" s="96">
        <f>ROUND((SUM(BE117:BE126)),  2)</f>
        <v>0</v>
      </c>
      <c r="G33" s="29"/>
      <c r="H33" s="29"/>
      <c r="I33" s="97">
        <v>0.21</v>
      </c>
      <c r="J33" s="96">
        <f>ROUND(((SUM(BE117:BE126))*I33),  2)</f>
        <v>0</v>
      </c>
      <c r="K33" s="29"/>
      <c r="L33" s="39"/>
      <c r="S33" s="29"/>
      <c r="T33" s="29"/>
      <c r="U33" s="29"/>
      <c r="V33" s="29"/>
      <c r="W33" s="29"/>
      <c r="X33" s="29"/>
      <c r="Y33" s="29"/>
      <c r="Z33" s="29"/>
      <c r="AA33" s="29"/>
      <c r="AB33" s="29"/>
      <c r="AC33" s="29"/>
      <c r="AD33" s="29"/>
      <c r="AE33" s="29"/>
    </row>
    <row r="34" spans="1:31" s="2" customFormat="1" ht="14.45" customHeight="1">
      <c r="A34" s="29"/>
      <c r="B34" s="30"/>
      <c r="C34" s="29"/>
      <c r="D34" s="29"/>
      <c r="E34" s="24" t="s">
        <v>43</v>
      </c>
      <c r="F34" s="96">
        <f>ROUND((SUM(BF117:BF126)),  2)</f>
        <v>0</v>
      </c>
      <c r="G34" s="29"/>
      <c r="H34" s="29"/>
      <c r="I34" s="97">
        <v>0.15</v>
      </c>
      <c r="J34" s="96">
        <f>ROUND(((SUM(BF117:BF126))*I34),  2)</f>
        <v>0</v>
      </c>
      <c r="K34" s="29"/>
      <c r="L34" s="39"/>
      <c r="S34" s="29"/>
      <c r="T34" s="29"/>
      <c r="U34" s="29"/>
      <c r="V34" s="29"/>
      <c r="W34" s="29"/>
      <c r="X34" s="29"/>
      <c r="Y34" s="29"/>
      <c r="Z34" s="29"/>
      <c r="AA34" s="29"/>
      <c r="AB34" s="29"/>
      <c r="AC34" s="29"/>
      <c r="AD34" s="29"/>
      <c r="AE34" s="29"/>
    </row>
    <row r="35" spans="1:31" s="2" customFormat="1" ht="14.45" hidden="1" customHeight="1">
      <c r="A35" s="29"/>
      <c r="B35" s="30"/>
      <c r="C35" s="29"/>
      <c r="D35" s="29"/>
      <c r="E35" s="24" t="s">
        <v>44</v>
      </c>
      <c r="F35" s="96">
        <f>ROUND((SUM(BG117:BG126)),  2)</f>
        <v>0</v>
      </c>
      <c r="G35" s="29"/>
      <c r="H35" s="29"/>
      <c r="I35" s="97">
        <v>0.21</v>
      </c>
      <c r="J35" s="96">
        <f>0</f>
        <v>0</v>
      </c>
      <c r="K35" s="29"/>
      <c r="L35" s="39"/>
      <c r="S35" s="29"/>
      <c r="T35" s="29"/>
      <c r="U35" s="29"/>
      <c r="V35" s="29"/>
      <c r="W35" s="29"/>
      <c r="X35" s="29"/>
      <c r="Y35" s="29"/>
      <c r="Z35" s="29"/>
      <c r="AA35" s="29"/>
      <c r="AB35" s="29"/>
      <c r="AC35" s="29"/>
      <c r="AD35" s="29"/>
      <c r="AE35" s="29"/>
    </row>
    <row r="36" spans="1:31" s="2" customFormat="1" ht="14.45" hidden="1" customHeight="1">
      <c r="A36" s="29"/>
      <c r="B36" s="30"/>
      <c r="C36" s="29"/>
      <c r="D36" s="29"/>
      <c r="E36" s="24" t="s">
        <v>45</v>
      </c>
      <c r="F36" s="96">
        <f>ROUND((SUM(BH117:BH126)),  2)</f>
        <v>0</v>
      </c>
      <c r="G36" s="29"/>
      <c r="H36" s="29"/>
      <c r="I36" s="97">
        <v>0.15</v>
      </c>
      <c r="J36" s="96">
        <f>0</f>
        <v>0</v>
      </c>
      <c r="K36" s="29"/>
      <c r="L36" s="39"/>
      <c r="S36" s="29"/>
      <c r="T36" s="29"/>
      <c r="U36" s="29"/>
      <c r="V36" s="29"/>
      <c r="W36" s="29"/>
      <c r="X36" s="29"/>
      <c r="Y36" s="29"/>
      <c r="Z36" s="29"/>
      <c r="AA36" s="29"/>
      <c r="AB36" s="29"/>
      <c r="AC36" s="29"/>
      <c r="AD36" s="29"/>
      <c r="AE36" s="29"/>
    </row>
    <row r="37" spans="1:31" s="2" customFormat="1" ht="14.45" hidden="1" customHeight="1">
      <c r="A37" s="29"/>
      <c r="B37" s="30"/>
      <c r="C37" s="29"/>
      <c r="D37" s="29"/>
      <c r="E37" s="24" t="s">
        <v>46</v>
      </c>
      <c r="F37" s="96">
        <f>ROUND((SUM(BI117:BI126)),  2)</f>
        <v>0</v>
      </c>
      <c r="G37" s="29"/>
      <c r="H37" s="29"/>
      <c r="I37" s="97">
        <v>0</v>
      </c>
      <c r="J37" s="96">
        <f>0</f>
        <v>0</v>
      </c>
      <c r="K37" s="29"/>
      <c r="L37" s="39"/>
      <c r="S37" s="29"/>
      <c r="T37" s="29"/>
      <c r="U37" s="29"/>
      <c r="V37" s="29"/>
      <c r="W37" s="29"/>
      <c r="X37" s="29"/>
      <c r="Y37" s="29"/>
      <c r="Z37" s="29"/>
      <c r="AA37" s="29"/>
      <c r="AB37" s="29"/>
      <c r="AC37" s="29"/>
      <c r="AD37" s="29"/>
      <c r="AE37" s="29"/>
    </row>
    <row r="38" spans="1:31" s="2" customFormat="1" ht="6.95" customHeight="1">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c r="A39" s="29"/>
      <c r="B39" s="30"/>
      <c r="C39" s="98"/>
      <c r="D39" s="99" t="s">
        <v>47</v>
      </c>
      <c r="E39" s="57"/>
      <c r="F39" s="57"/>
      <c r="G39" s="100" t="s">
        <v>48</v>
      </c>
      <c r="H39" s="101" t="s">
        <v>49</v>
      </c>
      <c r="I39" s="57"/>
      <c r="J39" s="102">
        <f>SUM(J30:J37)</f>
        <v>0</v>
      </c>
      <c r="K39" s="103"/>
      <c r="L39" s="39"/>
      <c r="S39" s="29"/>
      <c r="T39" s="29"/>
      <c r="U39" s="29"/>
      <c r="V39" s="29"/>
      <c r="W39" s="29"/>
      <c r="X39" s="29"/>
      <c r="Y39" s="29"/>
      <c r="Z39" s="29"/>
      <c r="AA39" s="29"/>
      <c r="AB39" s="29"/>
      <c r="AC39" s="29"/>
      <c r="AD39" s="29"/>
      <c r="AE39" s="29"/>
    </row>
    <row r="40" spans="1:31" s="2" customFormat="1" ht="14.45" customHeight="1">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39"/>
      <c r="D50" s="40" t="s">
        <v>50</v>
      </c>
      <c r="E50" s="41"/>
      <c r="F50" s="41"/>
      <c r="G50" s="40" t="s">
        <v>51</v>
      </c>
      <c r="H50" s="41"/>
      <c r="I50" s="41"/>
      <c r="J50" s="41"/>
      <c r="K50" s="41"/>
      <c r="L50" s="39"/>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c r="A61" s="29"/>
      <c r="B61" s="30"/>
      <c r="C61" s="29"/>
      <c r="D61" s="42" t="s">
        <v>52</v>
      </c>
      <c r="E61" s="32"/>
      <c r="F61" s="104" t="s">
        <v>53</v>
      </c>
      <c r="G61" s="42" t="s">
        <v>52</v>
      </c>
      <c r="H61" s="32"/>
      <c r="I61" s="32"/>
      <c r="J61" s="105" t="s">
        <v>53</v>
      </c>
      <c r="K61" s="32"/>
      <c r="L61" s="39"/>
      <c r="S61" s="29"/>
      <c r="T61" s="29"/>
      <c r="U61" s="29"/>
      <c r="V61" s="29"/>
      <c r="W61" s="29"/>
      <c r="X61" s="29"/>
      <c r="Y61" s="29"/>
      <c r="Z61" s="29"/>
      <c r="AA61" s="29"/>
      <c r="AB61" s="29"/>
      <c r="AC61" s="29"/>
      <c r="AD61" s="29"/>
      <c r="AE61" s="29"/>
    </row>
    <row r="62" spans="1:31" ht="11.25">
      <c r="B62" s="17"/>
      <c r="L62" s="17"/>
    </row>
    <row r="63" spans="1:31" ht="11.25">
      <c r="B63" s="17"/>
      <c r="L63" s="17"/>
    </row>
    <row r="64" spans="1:31" ht="11.25">
      <c r="B64" s="17"/>
      <c r="L64" s="17"/>
    </row>
    <row r="65" spans="1:31" s="2" customFormat="1">
      <c r="A65" s="29"/>
      <c r="B65" s="30"/>
      <c r="C65" s="29"/>
      <c r="D65" s="40" t="s">
        <v>54</v>
      </c>
      <c r="E65" s="43"/>
      <c r="F65" s="43"/>
      <c r="G65" s="40" t="s">
        <v>55</v>
      </c>
      <c r="H65" s="43"/>
      <c r="I65" s="43"/>
      <c r="J65" s="43"/>
      <c r="K65" s="43"/>
      <c r="L65" s="39"/>
      <c r="S65" s="29"/>
      <c r="T65" s="29"/>
      <c r="U65" s="29"/>
      <c r="V65" s="29"/>
      <c r="W65" s="29"/>
      <c r="X65" s="29"/>
      <c r="Y65" s="29"/>
      <c r="Z65" s="29"/>
      <c r="AA65" s="29"/>
      <c r="AB65" s="29"/>
      <c r="AC65" s="29"/>
      <c r="AD65" s="29"/>
      <c r="AE65" s="29"/>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c r="A76" s="29"/>
      <c r="B76" s="30"/>
      <c r="C76" s="29"/>
      <c r="D76" s="42" t="s">
        <v>52</v>
      </c>
      <c r="E76" s="32"/>
      <c r="F76" s="104" t="s">
        <v>53</v>
      </c>
      <c r="G76" s="42" t="s">
        <v>52</v>
      </c>
      <c r="H76" s="32"/>
      <c r="I76" s="32"/>
      <c r="J76" s="105" t="s">
        <v>53</v>
      </c>
      <c r="K76" s="32"/>
      <c r="L76" s="39"/>
      <c r="S76" s="29"/>
      <c r="T76" s="29"/>
      <c r="U76" s="29"/>
      <c r="V76" s="29"/>
      <c r="W76" s="29"/>
      <c r="X76" s="29"/>
      <c r="Y76" s="29"/>
      <c r="Z76" s="29"/>
      <c r="AA76" s="29"/>
      <c r="AB76" s="29"/>
      <c r="AC76" s="29"/>
      <c r="AD76" s="29"/>
      <c r="AE76" s="29"/>
    </row>
    <row r="77" spans="1:31" s="2" customFormat="1" ht="14.45" customHeight="1">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5" customHeight="1">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customHeight="1">
      <c r="A82" s="29"/>
      <c r="B82" s="30"/>
      <c r="C82" s="18" t="s">
        <v>97</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customHeight="1">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c r="A84" s="29"/>
      <c r="B84" s="30"/>
      <c r="C84" s="24" t="s">
        <v>16</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16.5" customHeight="1">
      <c r="A85" s="29"/>
      <c r="B85" s="30"/>
      <c r="C85" s="29"/>
      <c r="D85" s="29"/>
      <c r="E85" s="209" t="str">
        <f>E7</f>
        <v>Oprava kolejí a výhybek v žst. Brno-Horní Heršpice - výhybka 39a/b, kolej 3a</v>
      </c>
      <c r="F85" s="210"/>
      <c r="G85" s="210"/>
      <c r="H85" s="210"/>
      <c r="I85" s="29"/>
      <c r="J85" s="29"/>
      <c r="K85" s="29"/>
      <c r="L85" s="39"/>
      <c r="S85" s="29"/>
      <c r="T85" s="29"/>
      <c r="U85" s="29"/>
      <c r="V85" s="29"/>
      <c r="W85" s="29"/>
      <c r="X85" s="29"/>
      <c r="Y85" s="29"/>
      <c r="Z85" s="29"/>
      <c r="AA85" s="29"/>
      <c r="AB85" s="29"/>
      <c r="AC85" s="29"/>
      <c r="AD85" s="29"/>
      <c r="AE85" s="29"/>
    </row>
    <row r="86" spans="1:47" s="2" customFormat="1" ht="12" customHeight="1">
      <c r="A86" s="29"/>
      <c r="B86" s="30"/>
      <c r="C86" s="24" t="s">
        <v>95</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c r="A87" s="29"/>
      <c r="B87" s="30"/>
      <c r="C87" s="29"/>
      <c r="D87" s="29"/>
      <c r="E87" s="189" t="str">
        <f>E9</f>
        <v>02.1 - VON</v>
      </c>
      <c r="F87" s="211"/>
      <c r="G87" s="211"/>
      <c r="H87" s="211"/>
      <c r="I87" s="29"/>
      <c r="J87" s="29"/>
      <c r="K87" s="29"/>
      <c r="L87" s="39"/>
      <c r="S87" s="29"/>
      <c r="T87" s="29"/>
      <c r="U87" s="29"/>
      <c r="V87" s="29"/>
      <c r="W87" s="29"/>
      <c r="X87" s="29"/>
      <c r="Y87" s="29"/>
      <c r="Z87" s="29"/>
      <c r="AA87" s="29"/>
      <c r="AB87" s="29"/>
      <c r="AC87" s="29"/>
      <c r="AD87" s="29"/>
      <c r="AE87" s="29"/>
    </row>
    <row r="88" spans="1:47" s="2" customFormat="1" ht="6.95" customHeight="1">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c r="A89" s="29"/>
      <c r="B89" s="30"/>
      <c r="C89" s="24" t="s">
        <v>20</v>
      </c>
      <c r="D89" s="29"/>
      <c r="E89" s="29"/>
      <c r="F89" s="22" t="str">
        <f>F12</f>
        <v>Brno</v>
      </c>
      <c r="G89" s="29"/>
      <c r="H89" s="29"/>
      <c r="I89" s="24" t="s">
        <v>22</v>
      </c>
      <c r="J89" s="52" t="str">
        <f>IF(J12="","",J12)</f>
        <v>20. 4. 2021</v>
      </c>
      <c r="K89" s="29"/>
      <c r="L89" s="39"/>
      <c r="S89" s="29"/>
      <c r="T89" s="29"/>
      <c r="U89" s="29"/>
      <c r="V89" s="29"/>
      <c r="W89" s="29"/>
      <c r="X89" s="29"/>
      <c r="Y89" s="29"/>
      <c r="Z89" s="29"/>
      <c r="AA89" s="29"/>
      <c r="AB89" s="29"/>
      <c r="AC89" s="29"/>
      <c r="AD89" s="29"/>
      <c r="AE89" s="29"/>
    </row>
    <row r="90" spans="1:47" s="2" customFormat="1" ht="6.95" customHeight="1">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15.2" customHeight="1">
      <c r="A91" s="29"/>
      <c r="B91" s="30"/>
      <c r="C91" s="24" t="s">
        <v>24</v>
      </c>
      <c r="D91" s="29"/>
      <c r="E91" s="29"/>
      <c r="F91" s="22" t="str">
        <f>E15</f>
        <v>Správa železnic, s.o.</v>
      </c>
      <c r="G91" s="29"/>
      <c r="H91" s="29"/>
      <c r="I91" s="24" t="s">
        <v>32</v>
      </c>
      <c r="J91" s="27" t="str">
        <f>E21</f>
        <v xml:space="preserve"> </v>
      </c>
      <c r="K91" s="29"/>
      <c r="L91" s="39"/>
      <c r="S91" s="29"/>
      <c r="T91" s="29"/>
      <c r="U91" s="29"/>
      <c r="V91" s="29"/>
      <c r="W91" s="29"/>
      <c r="X91" s="29"/>
      <c r="Y91" s="29"/>
      <c r="Z91" s="29"/>
      <c r="AA91" s="29"/>
      <c r="AB91" s="29"/>
      <c r="AC91" s="29"/>
      <c r="AD91" s="29"/>
      <c r="AE91" s="29"/>
    </row>
    <row r="92" spans="1:47" s="2" customFormat="1" ht="15.2" customHeight="1">
      <c r="A92" s="29"/>
      <c r="B92" s="30"/>
      <c r="C92" s="24" t="s">
        <v>30</v>
      </c>
      <c r="D92" s="29"/>
      <c r="E92" s="29"/>
      <c r="F92" s="22" t="str">
        <f>IF(E18="","",E18)</f>
        <v>Vyplň údaj</v>
      </c>
      <c r="G92" s="29"/>
      <c r="H92" s="29"/>
      <c r="I92" s="24" t="s">
        <v>35</v>
      </c>
      <c r="J92" s="27" t="str">
        <f>E24</f>
        <v xml:space="preserve"> </v>
      </c>
      <c r="K92" s="29"/>
      <c r="L92" s="39"/>
      <c r="S92" s="29"/>
      <c r="T92" s="29"/>
      <c r="U92" s="29"/>
      <c r="V92" s="29"/>
      <c r="W92" s="29"/>
      <c r="X92" s="29"/>
      <c r="Y92" s="29"/>
      <c r="Z92" s="29"/>
      <c r="AA92" s="29"/>
      <c r="AB92" s="29"/>
      <c r="AC92" s="29"/>
      <c r="AD92" s="29"/>
      <c r="AE92" s="29"/>
    </row>
    <row r="93" spans="1:47" s="2" customFormat="1" ht="10.35" customHeight="1">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c r="A94" s="29"/>
      <c r="B94" s="30"/>
      <c r="C94" s="106" t="s">
        <v>98</v>
      </c>
      <c r="D94" s="98"/>
      <c r="E94" s="98"/>
      <c r="F94" s="98"/>
      <c r="G94" s="98"/>
      <c r="H94" s="98"/>
      <c r="I94" s="98"/>
      <c r="J94" s="107" t="s">
        <v>99</v>
      </c>
      <c r="K94" s="98"/>
      <c r="L94" s="39"/>
      <c r="S94" s="29"/>
      <c r="T94" s="29"/>
      <c r="U94" s="29"/>
      <c r="V94" s="29"/>
      <c r="W94" s="29"/>
      <c r="X94" s="29"/>
      <c r="Y94" s="29"/>
      <c r="Z94" s="29"/>
      <c r="AA94" s="29"/>
      <c r="AB94" s="29"/>
      <c r="AC94" s="29"/>
      <c r="AD94" s="29"/>
      <c r="AE94" s="29"/>
    </row>
    <row r="95" spans="1:47" s="2" customFormat="1" ht="10.35" customHeight="1">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customHeight="1">
      <c r="A96" s="29"/>
      <c r="B96" s="30"/>
      <c r="C96" s="108" t="s">
        <v>100</v>
      </c>
      <c r="D96" s="29"/>
      <c r="E96" s="29"/>
      <c r="F96" s="29"/>
      <c r="G96" s="29"/>
      <c r="H96" s="29"/>
      <c r="I96" s="29"/>
      <c r="J96" s="68">
        <f>J117</f>
        <v>0</v>
      </c>
      <c r="K96" s="29"/>
      <c r="L96" s="39"/>
      <c r="S96" s="29"/>
      <c r="T96" s="29"/>
      <c r="U96" s="29"/>
      <c r="V96" s="29"/>
      <c r="W96" s="29"/>
      <c r="X96" s="29"/>
      <c r="Y96" s="29"/>
      <c r="Z96" s="29"/>
      <c r="AA96" s="29"/>
      <c r="AB96" s="29"/>
      <c r="AC96" s="29"/>
      <c r="AD96" s="29"/>
      <c r="AE96" s="29"/>
      <c r="AU96" s="14" t="s">
        <v>101</v>
      </c>
    </row>
    <row r="97" spans="1:31" s="9" customFormat="1" ht="24.95" customHeight="1">
      <c r="B97" s="109"/>
      <c r="D97" s="110" t="s">
        <v>105</v>
      </c>
      <c r="E97" s="111"/>
      <c r="F97" s="111"/>
      <c r="G97" s="111"/>
      <c r="H97" s="111"/>
      <c r="I97" s="111"/>
      <c r="J97" s="112">
        <f>J118</f>
        <v>0</v>
      </c>
      <c r="L97" s="109"/>
    </row>
    <row r="98" spans="1:31" s="2" customFormat="1" ht="21.75" customHeight="1">
      <c r="A98" s="29"/>
      <c r="B98" s="30"/>
      <c r="C98" s="29"/>
      <c r="D98" s="29"/>
      <c r="E98" s="29"/>
      <c r="F98" s="29"/>
      <c r="G98" s="29"/>
      <c r="H98" s="29"/>
      <c r="I98" s="29"/>
      <c r="J98" s="29"/>
      <c r="K98" s="29"/>
      <c r="L98" s="39"/>
      <c r="S98" s="29"/>
      <c r="T98" s="29"/>
      <c r="U98" s="29"/>
      <c r="V98" s="29"/>
      <c r="W98" s="29"/>
      <c r="X98" s="29"/>
      <c r="Y98" s="29"/>
      <c r="Z98" s="29"/>
      <c r="AA98" s="29"/>
      <c r="AB98" s="29"/>
      <c r="AC98" s="29"/>
      <c r="AD98" s="29"/>
      <c r="AE98" s="29"/>
    </row>
    <row r="99" spans="1:31" s="2" customFormat="1" ht="6.95" customHeight="1">
      <c r="A99" s="29"/>
      <c r="B99" s="44"/>
      <c r="C99" s="45"/>
      <c r="D99" s="45"/>
      <c r="E99" s="45"/>
      <c r="F99" s="45"/>
      <c r="G99" s="45"/>
      <c r="H99" s="45"/>
      <c r="I99" s="45"/>
      <c r="J99" s="45"/>
      <c r="K99" s="45"/>
      <c r="L99" s="39"/>
      <c r="S99" s="29"/>
      <c r="T99" s="29"/>
      <c r="U99" s="29"/>
      <c r="V99" s="29"/>
      <c r="W99" s="29"/>
      <c r="X99" s="29"/>
      <c r="Y99" s="29"/>
      <c r="Z99" s="29"/>
      <c r="AA99" s="29"/>
      <c r="AB99" s="29"/>
      <c r="AC99" s="29"/>
      <c r="AD99" s="29"/>
      <c r="AE99" s="29"/>
    </row>
    <row r="103" spans="1:31" s="2" customFormat="1" ht="6.95" customHeight="1">
      <c r="A103" s="29"/>
      <c r="B103" s="46"/>
      <c r="C103" s="47"/>
      <c r="D103" s="47"/>
      <c r="E103" s="47"/>
      <c r="F103" s="47"/>
      <c r="G103" s="47"/>
      <c r="H103" s="47"/>
      <c r="I103" s="47"/>
      <c r="J103" s="47"/>
      <c r="K103" s="47"/>
      <c r="L103" s="39"/>
      <c r="S103" s="29"/>
      <c r="T103" s="29"/>
      <c r="U103" s="29"/>
      <c r="V103" s="29"/>
      <c r="W103" s="29"/>
      <c r="X103" s="29"/>
      <c r="Y103" s="29"/>
      <c r="Z103" s="29"/>
      <c r="AA103" s="29"/>
      <c r="AB103" s="29"/>
      <c r="AC103" s="29"/>
      <c r="AD103" s="29"/>
      <c r="AE103" s="29"/>
    </row>
    <row r="104" spans="1:31" s="2" customFormat="1" ht="24.95" customHeight="1">
      <c r="A104" s="29"/>
      <c r="B104" s="30"/>
      <c r="C104" s="18" t="s">
        <v>106</v>
      </c>
      <c r="D104" s="29"/>
      <c r="E104" s="29"/>
      <c r="F104" s="29"/>
      <c r="G104" s="29"/>
      <c r="H104" s="29"/>
      <c r="I104" s="29"/>
      <c r="J104" s="29"/>
      <c r="K104" s="29"/>
      <c r="L104" s="39"/>
      <c r="S104" s="29"/>
      <c r="T104" s="29"/>
      <c r="U104" s="29"/>
      <c r="V104" s="29"/>
      <c r="W104" s="29"/>
      <c r="X104" s="29"/>
      <c r="Y104" s="29"/>
      <c r="Z104" s="29"/>
      <c r="AA104" s="29"/>
      <c r="AB104" s="29"/>
      <c r="AC104" s="29"/>
      <c r="AD104" s="29"/>
      <c r="AE104" s="29"/>
    </row>
    <row r="105" spans="1:31" s="2" customFormat="1" ht="6.95" customHeight="1">
      <c r="A105" s="29"/>
      <c r="B105" s="30"/>
      <c r="C105" s="29"/>
      <c r="D105" s="29"/>
      <c r="E105" s="29"/>
      <c r="F105" s="29"/>
      <c r="G105" s="29"/>
      <c r="H105" s="29"/>
      <c r="I105" s="29"/>
      <c r="J105" s="29"/>
      <c r="K105" s="29"/>
      <c r="L105" s="39"/>
      <c r="S105" s="29"/>
      <c r="T105" s="29"/>
      <c r="U105" s="29"/>
      <c r="V105" s="29"/>
      <c r="W105" s="29"/>
      <c r="X105" s="29"/>
      <c r="Y105" s="29"/>
      <c r="Z105" s="29"/>
      <c r="AA105" s="29"/>
      <c r="AB105" s="29"/>
      <c r="AC105" s="29"/>
      <c r="AD105" s="29"/>
      <c r="AE105" s="29"/>
    </row>
    <row r="106" spans="1:31" s="2" customFormat="1" ht="12" customHeight="1">
      <c r="A106" s="29"/>
      <c r="B106" s="30"/>
      <c r="C106" s="24" t="s">
        <v>16</v>
      </c>
      <c r="D106" s="29"/>
      <c r="E106" s="29"/>
      <c r="F106" s="29"/>
      <c r="G106" s="29"/>
      <c r="H106" s="29"/>
      <c r="I106" s="29"/>
      <c r="J106" s="29"/>
      <c r="K106" s="29"/>
      <c r="L106" s="39"/>
      <c r="S106" s="29"/>
      <c r="T106" s="29"/>
      <c r="U106" s="29"/>
      <c r="V106" s="29"/>
      <c r="W106" s="29"/>
      <c r="X106" s="29"/>
      <c r="Y106" s="29"/>
      <c r="Z106" s="29"/>
      <c r="AA106" s="29"/>
      <c r="AB106" s="29"/>
      <c r="AC106" s="29"/>
      <c r="AD106" s="29"/>
      <c r="AE106" s="29"/>
    </row>
    <row r="107" spans="1:31" s="2" customFormat="1" ht="16.5" customHeight="1">
      <c r="A107" s="29"/>
      <c r="B107" s="30"/>
      <c r="C107" s="29"/>
      <c r="D107" s="29"/>
      <c r="E107" s="209" t="str">
        <f>E7</f>
        <v>Oprava kolejí a výhybek v žst. Brno-Horní Heršpice - výhybka 39a/b, kolej 3a</v>
      </c>
      <c r="F107" s="210"/>
      <c r="G107" s="210"/>
      <c r="H107" s="210"/>
      <c r="I107" s="29"/>
      <c r="J107" s="29"/>
      <c r="K107" s="29"/>
      <c r="L107" s="39"/>
      <c r="S107" s="29"/>
      <c r="T107" s="29"/>
      <c r="U107" s="29"/>
      <c r="V107" s="29"/>
      <c r="W107" s="29"/>
      <c r="X107" s="29"/>
      <c r="Y107" s="29"/>
      <c r="Z107" s="29"/>
      <c r="AA107" s="29"/>
      <c r="AB107" s="29"/>
      <c r="AC107" s="29"/>
      <c r="AD107" s="29"/>
      <c r="AE107" s="29"/>
    </row>
    <row r="108" spans="1:31" s="2" customFormat="1" ht="12" customHeight="1">
      <c r="A108" s="29"/>
      <c r="B108" s="30"/>
      <c r="C108" s="24" t="s">
        <v>95</v>
      </c>
      <c r="D108" s="29"/>
      <c r="E108" s="29"/>
      <c r="F108" s="29"/>
      <c r="G108" s="29"/>
      <c r="H108" s="29"/>
      <c r="I108" s="29"/>
      <c r="J108" s="29"/>
      <c r="K108" s="29"/>
      <c r="L108" s="39"/>
      <c r="S108" s="29"/>
      <c r="T108" s="29"/>
      <c r="U108" s="29"/>
      <c r="V108" s="29"/>
      <c r="W108" s="29"/>
      <c r="X108" s="29"/>
      <c r="Y108" s="29"/>
      <c r="Z108" s="29"/>
      <c r="AA108" s="29"/>
      <c r="AB108" s="29"/>
      <c r="AC108" s="29"/>
      <c r="AD108" s="29"/>
      <c r="AE108" s="29"/>
    </row>
    <row r="109" spans="1:31" s="2" customFormat="1" ht="16.5" customHeight="1">
      <c r="A109" s="29"/>
      <c r="B109" s="30"/>
      <c r="C109" s="29"/>
      <c r="D109" s="29"/>
      <c r="E109" s="189" t="str">
        <f>E9</f>
        <v>02.1 - VON</v>
      </c>
      <c r="F109" s="211"/>
      <c r="G109" s="211"/>
      <c r="H109" s="211"/>
      <c r="I109" s="29"/>
      <c r="J109" s="29"/>
      <c r="K109" s="29"/>
      <c r="L109" s="39"/>
      <c r="S109" s="29"/>
      <c r="T109" s="29"/>
      <c r="U109" s="29"/>
      <c r="V109" s="29"/>
      <c r="W109" s="29"/>
      <c r="X109" s="29"/>
      <c r="Y109" s="29"/>
      <c r="Z109" s="29"/>
      <c r="AA109" s="29"/>
      <c r="AB109" s="29"/>
      <c r="AC109" s="29"/>
      <c r="AD109" s="29"/>
      <c r="AE109" s="29"/>
    </row>
    <row r="110" spans="1:31" s="2" customFormat="1" ht="6.95" customHeight="1">
      <c r="A110" s="29"/>
      <c r="B110" s="30"/>
      <c r="C110" s="29"/>
      <c r="D110" s="29"/>
      <c r="E110" s="29"/>
      <c r="F110" s="29"/>
      <c r="G110" s="29"/>
      <c r="H110" s="29"/>
      <c r="I110" s="29"/>
      <c r="J110" s="29"/>
      <c r="K110" s="29"/>
      <c r="L110" s="39"/>
      <c r="S110" s="29"/>
      <c r="T110" s="29"/>
      <c r="U110" s="29"/>
      <c r="V110" s="29"/>
      <c r="W110" s="29"/>
      <c r="X110" s="29"/>
      <c r="Y110" s="29"/>
      <c r="Z110" s="29"/>
      <c r="AA110" s="29"/>
      <c r="AB110" s="29"/>
      <c r="AC110" s="29"/>
      <c r="AD110" s="29"/>
      <c r="AE110" s="29"/>
    </row>
    <row r="111" spans="1:31" s="2" customFormat="1" ht="12" customHeight="1">
      <c r="A111" s="29"/>
      <c r="B111" s="30"/>
      <c r="C111" s="24" t="s">
        <v>20</v>
      </c>
      <c r="D111" s="29"/>
      <c r="E111" s="29"/>
      <c r="F111" s="22" t="str">
        <f>F12</f>
        <v>Brno</v>
      </c>
      <c r="G111" s="29"/>
      <c r="H111" s="29"/>
      <c r="I111" s="24" t="s">
        <v>22</v>
      </c>
      <c r="J111" s="52" t="str">
        <f>IF(J12="","",J12)</f>
        <v>20. 4. 2021</v>
      </c>
      <c r="K111" s="29"/>
      <c r="L111" s="39"/>
      <c r="S111" s="29"/>
      <c r="T111" s="29"/>
      <c r="U111" s="29"/>
      <c r="V111" s="29"/>
      <c r="W111" s="29"/>
      <c r="X111" s="29"/>
      <c r="Y111" s="29"/>
      <c r="Z111" s="29"/>
      <c r="AA111" s="29"/>
      <c r="AB111" s="29"/>
      <c r="AC111" s="29"/>
      <c r="AD111" s="29"/>
      <c r="AE111" s="29"/>
    </row>
    <row r="112" spans="1:31" s="2" customFormat="1" ht="6.95" customHeight="1">
      <c r="A112" s="29"/>
      <c r="B112" s="30"/>
      <c r="C112" s="29"/>
      <c r="D112" s="29"/>
      <c r="E112" s="29"/>
      <c r="F112" s="29"/>
      <c r="G112" s="29"/>
      <c r="H112" s="29"/>
      <c r="I112" s="29"/>
      <c r="J112" s="29"/>
      <c r="K112" s="29"/>
      <c r="L112" s="39"/>
      <c r="S112" s="29"/>
      <c r="T112" s="29"/>
      <c r="U112" s="29"/>
      <c r="V112" s="29"/>
      <c r="W112" s="29"/>
      <c r="X112" s="29"/>
      <c r="Y112" s="29"/>
      <c r="Z112" s="29"/>
      <c r="AA112" s="29"/>
      <c r="AB112" s="29"/>
      <c r="AC112" s="29"/>
      <c r="AD112" s="29"/>
      <c r="AE112" s="29"/>
    </row>
    <row r="113" spans="1:65" s="2" customFormat="1" ht="15.2" customHeight="1">
      <c r="A113" s="29"/>
      <c r="B113" s="30"/>
      <c r="C113" s="24" t="s">
        <v>24</v>
      </c>
      <c r="D113" s="29"/>
      <c r="E113" s="29"/>
      <c r="F113" s="22" t="str">
        <f>E15</f>
        <v>Správa železnic, s.o.</v>
      </c>
      <c r="G113" s="29"/>
      <c r="H113" s="29"/>
      <c r="I113" s="24" t="s">
        <v>32</v>
      </c>
      <c r="J113" s="27" t="str">
        <f>E21</f>
        <v xml:space="preserve"> </v>
      </c>
      <c r="K113" s="29"/>
      <c r="L113" s="39"/>
      <c r="S113" s="29"/>
      <c r="T113" s="29"/>
      <c r="U113" s="29"/>
      <c r="V113" s="29"/>
      <c r="W113" s="29"/>
      <c r="X113" s="29"/>
      <c r="Y113" s="29"/>
      <c r="Z113" s="29"/>
      <c r="AA113" s="29"/>
      <c r="AB113" s="29"/>
      <c r="AC113" s="29"/>
      <c r="AD113" s="29"/>
      <c r="AE113" s="29"/>
    </row>
    <row r="114" spans="1:65" s="2" customFormat="1" ht="15.2" customHeight="1">
      <c r="A114" s="29"/>
      <c r="B114" s="30"/>
      <c r="C114" s="24" t="s">
        <v>30</v>
      </c>
      <c r="D114" s="29"/>
      <c r="E114" s="29"/>
      <c r="F114" s="22" t="str">
        <f>IF(E18="","",E18)</f>
        <v>Vyplň údaj</v>
      </c>
      <c r="G114" s="29"/>
      <c r="H114" s="29"/>
      <c r="I114" s="24" t="s">
        <v>35</v>
      </c>
      <c r="J114" s="27" t="str">
        <f>E24</f>
        <v xml:space="preserve"> </v>
      </c>
      <c r="K114" s="29"/>
      <c r="L114" s="39"/>
      <c r="S114" s="29"/>
      <c r="T114" s="29"/>
      <c r="U114" s="29"/>
      <c r="V114" s="29"/>
      <c r="W114" s="29"/>
      <c r="X114" s="29"/>
      <c r="Y114" s="29"/>
      <c r="Z114" s="29"/>
      <c r="AA114" s="29"/>
      <c r="AB114" s="29"/>
      <c r="AC114" s="29"/>
      <c r="AD114" s="29"/>
      <c r="AE114" s="29"/>
    </row>
    <row r="115" spans="1:65" s="2" customFormat="1" ht="10.35" customHeight="1">
      <c r="A115" s="29"/>
      <c r="B115" s="30"/>
      <c r="C115" s="29"/>
      <c r="D115" s="29"/>
      <c r="E115" s="29"/>
      <c r="F115" s="29"/>
      <c r="G115" s="29"/>
      <c r="H115" s="29"/>
      <c r="I115" s="29"/>
      <c r="J115" s="29"/>
      <c r="K115" s="29"/>
      <c r="L115" s="39"/>
      <c r="S115" s="29"/>
      <c r="T115" s="29"/>
      <c r="U115" s="29"/>
      <c r="V115" s="29"/>
      <c r="W115" s="29"/>
      <c r="X115" s="29"/>
      <c r="Y115" s="29"/>
      <c r="Z115" s="29"/>
      <c r="AA115" s="29"/>
      <c r="AB115" s="29"/>
      <c r="AC115" s="29"/>
      <c r="AD115" s="29"/>
      <c r="AE115" s="29"/>
    </row>
    <row r="116" spans="1:65" s="11" customFormat="1" ht="29.25" customHeight="1">
      <c r="A116" s="117"/>
      <c r="B116" s="118"/>
      <c r="C116" s="119" t="s">
        <v>107</v>
      </c>
      <c r="D116" s="120" t="s">
        <v>62</v>
      </c>
      <c r="E116" s="120" t="s">
        <v>58</v>
      </c>
      <c r="F116" s="120" t="s">
        <v>59</v>
      </c>
      <c r="G116" s="120" t="s">
        <v>108</v>
      </c>
      <c r="H116" s="120" t="s">
        <v>109</v>
      </c>
      <c r="I116" s="120" t="s">
        <v>110</v>
      </c>
      <c r="J116" s="120" t="s">
        <v>99</v>
      </c>
      <c r="K116" s="121" t="s">
        <v>111</v>
      </c>
      <c r="L116" s="122"/>
      <c r="M116" s="59" t="s">
        <v>1</v>
      </c>
      <c r="N116" s="60" t="s">
        <v>41</v>
      </c>
      <c r="O116" s="60" t="s">
        <v>112</v>
      </c>
      <c r="P116" s="60" t="s">
        <v>113</v>
      </c>
      <c r="Q116" s="60" t="s">
        <v>114</v>
      </c>
      <c r="R116" s="60" t="s">
        <v>115</v>
      </c>
      <c r="S116" s="60" t="s">
        <v>116</v>
      </c>
      <c r="T116" s="61" t="s">
        <v>117</v>
      </c>
      <c r="U116" s="117"/>
      <c r="V116" s="117"/>
      <c r="W116" s="117"/>
      <c r="X116" s="117"/>
      <c r="Y116" s="117"/>
      <c r="Z116" s="117"/>
      <c r="AA116" s="117"/>
      <c r="AB116" s="117"/>
      <c r="AC116" s="117"/>
      <c r="AD116" s="117"/>
      <c r="AE116" s="117"/>
    </row>
    <row r="117" spans="1:65" s="2" customFormat="1" ht="22.9" customHeight="1">
      <c r="A117" s="29"/>
      <c r="B117" s="30"/>
      <c r="C117" s="66" t="s">
        <v>118</v>
      </c>
      <c r="D117" s="29"/>
      <c r="E117" s="29"/>
      <c r="F117" s="29"/>
      <c r="G117" s="29"/>
      <c r="H117" s="29"/>
      <c r="I117" s="29"/>
      <c r="J117" s="123">
        <f>BK117</f>
        <v>0</v>
      </c>
      <c r="K117" s="29"/>
      <c r="L117" s="30"/>
      <c r="M117" s="62"/>
      <c r="N117" s="53"/>
      <c r="O117" s="63"/>
      <c r="P117" s="124">
        <f>P118</f>
        <v>0</v>
      </c>
      <c r="Q117" s="63"/>
      <c r="R117" s="124">
        <f>R118</f>
        <v>0</v>
      </c>
      <c r="S117" s="63"/>
      <c r="T117" s="125">
        <f>T118</f>
        <v>0</v>
      </c>
      <c r="U117" s="29"/>
      <c r="V117" s="29"/>
      <c r="W117" s="29"/>
      <c r="X117" s="29"/>
      <c r="Y117" s="29"/>
      <c r="Z117" s="29"/>
      <c r="AA117" s="29"/>
      <c r="AB117" s="29"/>
      <c r="AC117" s="29"/>
      <c r="AD117" s="29"/>
      <c r="AE117" s="29"/>
      <c r="AT117" s="14" t="s">
        <v>76</v>
      </c>
      <c r="AU117" s="14" t="s">
        <v>101</v>
      </c>
      <c r="BK117" s="126">
        <f>BK118</f>
        <v>0</v>
      </c>
    </row>
    <row r="118" spans="1:65" s="12" customFormat="1" ht="25.9" customHeight="1">
      <c r="B118" s="127"/>
      <c r="D118" s="128" t="s">
        <v>76</v>
      </c>
      <c r="E118" s="129" t="s">
        <v>476</v>
      </c>
      <c r="F118" s="129" t="s">
        <v>477</v>
      </c>
      <c r="I118" s="130"/>
      <c r="J118" s="131">
        <f>BK118</f>
        <v>0</v>
      </c>
      <c r="L118" s="127"/>
      <c r="M118" s="132"/>
      <c r="N118" s="133"/>
      <c r="O118" s="133"/>
      <c r="P118" s="134">
        <f>SUM(P119:P126)</f>
        <v>0</v>
      </c>
      <c r="Q118" s="133"/>
      <c r="R118" s="134">
        <f>SUM(R119:R126)</f>
        <v>0</v>
      </c>
      <c r="S118" s="133"/>
      <c r="T118" s="135">
        <f>SUM(T119:T126)</f>
        <v>0</v>
      </c>
      <c r="AR118" s="128" t="s">
        <v>122</v>
      </c>
      <c r="AT118" s="136" t="s">
        <v>76</v>
      </c>
      <c r="AU118" s="136" t="s">
        <v>77</v>
      </c>
      <c r="AY118" s="128" t="s">
        <v>121</v>
      </c>
      <c r="BK118" s="137">
        <f>SUM(BK119:BK126)</f>
        <v>0</v>
      </c>
    </row>
    <row r="119" spans="1:65" s="2" customFormat="1" ht="16.5" customHeight="1">
      <c r="A119" s="29"/>
      <c r="B119" s="140"/>
      <c r="C119" s="141" t="s">
        <v>85</v>
      </c>
      <c r="D119" s="141" t="s">
        <v>124</v>
      </c>
      <c r="E119" s="142" t="s">
        <v>582</v>
      </c>
      <c r="F119" s="143" t="s">
        <v>583</v>
      </c>
      <c r="G119" s="144" t="s">
        <v>584</v>
      </c>
      <c r="H119" s="145">
        <v>1</v>
      </c>
      <c r="I119" s="146"/>
      <c r="J119" s="147">
        <f t="shared" ref="J119:J126" si="0">ROUND(I119*H119,2)</f>
        <v>0</v>
      </c>
      <c r="K119" s="143" t="s">
        <v>128</v>
      </c>
      <c r="L119" s="30"/>
      <c r="M119" s="148" t="s">
        <v>1</v>
      </c>
      <c r="N119" s="149" t="s">
        <v>42</v>
      </c>
      <c r="O119" s="55"/>
      <c r="P119" s="150">
        <f t="shared" ref="P119:P126" si="1">O119*H119</f>
        <v>0</v>
      </c>
      <c r="Q119" s="150">
        <v>0</v>
      </c>
      <c r="R119" s="150">
        <f t="shared" ref="R119:R126" si="2">Q119*H119</f>
        <v>0</v>
      </c>
      <c r="S119" s="150">
        <v>0</v>
      </c>
      <c r="T119" s="151">
        <f t="shared" ref="T119:T126" si="3">S119*H119</f>
        <v>0</v>
      </c>
      <c r="U119" s="29"/>
      <c r="V119" s="29"/>
      <c r="W119" s="29"/>
      <c r="X119" s="29"/>
      <c r="Y119" s="29"/>
      <c r="Z119" s="29"/>
      <c r="AA119" s="29"/>
      <c r="AB119" s="29"/>
      <c r="AC119" s="29"/>
      <c r="AD119" s="29"/>
      <c r="AE119" s="29"/>
      <c r="AR119" s="152" t="s">
        <v>129</v>
      </c>
      <c r="AT119" s="152" t="s">
        <v>124</v>
      </c>
      <c r="AU119" s="152" t="s">
        <v>85</v>
      </c>
      <c r="AY119" s="14" t="s">
        <v>121</v>
      </c>
      <c r="BE119" s="153">
        <f t="shared" ref="BE119:BE126" si="4">IF(N119="základní",J119,0)</f>
        <v>0</v>
      </c>
      <c r="BF119" s="153">
        <f t="shared" ref="BF119:BF126" si="5">IF(N119="snížená",J119,0)</f>
        <v>0</v>
      </c>
      <c r="BG119" s="153">
        <f t="shared" ref="BG119:BG126" si="6">IF(N119="zákl. přenesená",J119,0)</f>
        <v>0</v>
      </c>
      <c r="BH119" s="153">
        <f t="shared" ref="BH119:BH126" si="7">IF(N119="sníž. přenesená",J119,0)</f>
        <v>0</v>
      </c>
      <c r="BI119" s="153">
        <f t="shared" ref="BI119:BI126" si="8">IF(N119="nulová",J119,0)</f>
        <v>0</v>
      </c>
      <c r="BJ119" s="14" t="s">
        <v>85</v>
      </c>
      <c r="BK119" s="153">
        <f t="shared" ref="BK119:BK126" si="9">ROUND(I119*H119,2)</f>
        <v>0</v>
      </c>
      <c r="BL119" s="14" t="s">
        <v>129</v>
      </c>
      <c r="BM119" s="152" t="s">
        <v>585</v>
      </c>
    </row>
    <row r="120" spans="1:65" s="2" customFormat="1" ht="16.5" customHeight="1">
      <c r="A120" s="29"/>
      <c r="B120" s="140"/>
      <c r="C120" s="141" t="s">
        <v>87</v>
      </c>
      <c r="D120" s="141" t="s">
        <v>124</v>
      </c>
      <c r="E120" s="142" t="s">
        <v>586</v>
      </c>
      <c r="F120" s="143" t="s">
        <v>587</v>
      </c>
      <c r="G120" s="144" t="s">
        <v>584</v>
      </c>
      <c r="H120" s="145">
        <v>1</v>
      </c>
      <c r="I120" s="146"/>
      <c r="J120" s="147">
        <f t="shared" si="0"/>
        <v>0</v>
      </c>
      <c r="K120" s="143" t="s">
        <v>128</v>
      </c>
      <c r="L120" s="30"/>
      <c r="M120" s="148" t="s">
        <v>1</v>
      </c>
      <c r="N120" s="149" t="s">
        <v>42</v>
      </c>
      <c r="O120" s="55"/>
      <c r="P120" s="150">
        <f t="shared" si="1"/>
        <v>0</v>
      </c>
      <c r="Q120" s="150">
        <v>0</v>
      </c>
      <c r="R120" s="150">
        <f t="shared" si="2"/>
        <v>0</v>
      </c>
      <c r="S120" s="150">
        <v>0</v>
      </c>
      <c r="T120" s="151">
        <f t="shared" si="3"/>
        <v>0</v>
      </c>
      <c r="U120" s="29"/>
      <c r="V120" s="29"/>
      <c r="W120" s="29"/>
      <c r="X120" s="29"/>
      <c r="Y120" s="29"/>
      <c r="Z120" s="29"/>
      <c r="AA120" s="29"/>
      <c r="AB120" s="29"/>
      <c r="AC120" s="29"/>
      <c r="AD120" s="29"/>
      <c r="AE120" s="29"/>
      <c r="AR120" s="152" t="s">
        <v>129</v>
      </c>
      <c r="AT120" s="152" t="s">
        <v>124</v>
      </c>
      <c r="AU120" s="152" t="s">
        <v>85</v>
      </c>
      <c r="AY120" s="14" t="s">
        <v>121</v>
      </c>
      <c r="BE120" s="153">
        <f t="shared" si="4"/>
        <v>0</v>
      </c>
      <c r="BF120" s="153">
        <f t="shared" si="5"/>
        <v>0</v>
      </c>
      <c r="BG120" s="153">
        <f t="shared" si="6"/>
        <v>0</v>
      </c>
      <c r="BH120" s="153">
        <f t="shared" si="7"/>
        <v>0</v>
      </c>
      <c r="BI120" s="153">
        <f t="shared" si="8"/>
        <v>0</v>
      </c>
      <c r="BJ120" s="14" t="s">
        <v>85</v>
      </c>
      <c r="BK120" s="153">
        <f t="shared" si="9"/>
        <v>0</v>
      </c>
      <c r="BL120" s="14" t="s">
        <v>129</v>
      </c>
      <c r="BM120" s="152" t="s">
        <v>588</v>
      </c>
    </row>
    <row r="121" spans="1:65" s="2" customFormat="1" ht="16.5" customHeight="1">
      <c r="A121" s="29"/>
      <c r="B121" s="140"/>
      <c r="C121" s="141" t="s">
        <v>134</v>
      </c>
      <c r="D121" s="141" t="s">
        <v>124</v>
      </c>
      <c r="E121" s="142" t="s">
        <v>589</v>
      </c>
      <c r="F121" s="143" t="s">
        <v>590</v>
      </c>
      <c r="G121" s="144" t="s">
        <v>584</v>
      </c>
      <c r="H121" s="145">
        <v>1</v>
      </c>
      <c r="I121" s="146"/>
      <c r="J121" s="147">
        <f t="shared" si="0"/>
        <v>0</v>
      </c>
      <c r="K121" s="143" t="s">
        <v>128</v>
      </c>
      <c r="L121" s="30"/>
      <c r="M121" s="148" t="s">
        <v>1</v>
      </c>
      <c r="N121" s="149" t="s">
        <v>42</v>
      </c>
      <c r="O121" s="55"/>
      <c r="P121" s="150">
        <f t="shared" si="1"/>
        <v>0</v>
      </c>
      <c r="Q121" s="150">
        <v>0</v>
      </c>
      <c r="R121" s="150">
        <f t="shared" si="2"/>
        <v>0</v>
      </c>
      <c r="S121" s="150">
        <v>0</v>
      </c>
      <c r="T121" s="151">
        <f t="shared" si="3"/>
        <v>0</v>
      </c>
      <c r="U121" s="29"/>
      <c r="V121" s="29"/>
      <c r="W121" s="29"/>
      <c r="X121" s="29"/>
      <c r="Y121" s="29"/>
      <c r="Z121" s="29"/>
      <c r="AA121" s="29"/>
      <c r="AB121" s="29"/>
      <c r="AC121" s="29"/>
      <c r="AD121" s="29"/>
      <c r="AE121" s="29"/>
      <c r="AR121" s="152" t="s">
        <v>129</v>
      </c>
      <c r="AT121" s="152" t="s">
        <v>124</v>
      </c>
      <c r="AU121" s="152" t="s">
        <v>85</v>
      </c>
      <c r="AY121" s="14" t="s">
        <v>121</v>
      </c>
      <c r="BE121" s="153">
        <f t="shared" si="4"/>
        <v>0</v>
      </c>
      <c r="BF121" s="153">
        <f t="shared" si="5"/>
        <v>0</v>
      </c>
      <c r="BG121" s="153">
        <f t="shared" si="6"/>
        <v>0</v>
      </c>
      <c r="BH121" s="153">
        <f t="shared" si="7"/>
        <v>0</v>
      </c>
      <c r="BI121" s="153">
        <f t="shared" si="8"/>
        <v>0</v>
      </c>
      <c r="BJ121" s="14" t="s">
        <v>85</v>
      </c>
      <c r="BK121" s="153">
        <f t="shared" si="9"/>
        <v>0</v>
      </c>
      <c r="BL121" s="14" t="s">
        <v>129</v>
      </c>
      <c r="BM121" s="152" t="s">
        <v>591</v>
      </c>
    </row>
    <row r="122" spans="1:65" s="2" customFormat="1" ht="36">
      <c r="A122" s="29"/>
      <c r="B122" s="140"/>
      <c r="C122" s="141" t="s">
        <v>129</v>
      </c>
      <c r="D122" s="141" t="s">
        <v>124</v>
      </c>
      <c r="E122" s="142" t="s">
        <v>592</v>
      </c>
      <c r="F122" s="143" t="s">
        <v>593</v>
      </c>
      <c r="G122" s="144" t="s">
        <v>584</v>
      </c>
      <c r="H122" s="145">
        <v>1</v>
      </c>
      <c r="I122" s="146"/>
      <c r="J122" s="147">
        <f t="shared" si="0"/>
        <v>0</v>
      </c>
      <c r="K122" s="143" t="s">
        <v>128</v>
      </c>
      <c r="L122" s="30"/>
      <c r="M122" s="148" t="s">
        <v>1</v>
      </c>
      <c r="N122" s="149" t="s">
        <v>42</v>
      </c>
      <c r="O122" s="55"/>
      <c r="P122" s="150">
        <f t="shared" si="1"/>
        <v>0</v>
      </c>
      <c r="Q122" s="150">
        <v>0</v>
      </c>
      <c r="R122" s="150">
        <f t="shared" si="2"/>
        <v>0</v>
      </c>
      <c r="S122" s="150">
        <v>0</v>
      </c>
      <c r="T122" s="151">
        <f t="shared" si="3"/>
        <v>0</v>
      </c>
      <c r="U122" s="29"/>
      <c r="V122" s="29"/>
      <c r="W122" s="29"/>
      <c r="X122" s="29"/>
      <c r="Y122" s="29"/>
      <c r="Z122" s="29"/>
      <c r="AA122" s="29"/>
      <c r="AB122" s="29"/>
      <c r="AC122" s="29"/>
      <c r="AD122" s="29"/>
      <c r="AE122" s="29"/>
      <c r="AR122" s="152" t="s">
        <v>129</v>
      </c>
      <c r="AT122" s="152" t="s">
        <v>124</v>
      </c>
      <c r="AU122" s="152" t="s">
        <v>85</v>
      </c>
      <c r="AY122" s="14" t="s">
        <v>121</v>
      </c>
      <c r="BE122" s="153">
        <f t="shared" si="4"/>
        <v>0</v>
      </c>
      <c r="BF122" s="153">
        <f t="shared" si="5"/>
        <v>0</v>
      </c>
      <c r="BG122" s="153">
        <f t="shared" si="6"/>
        <v>0</v>
      </c>
      <c r="BH122" s="153">
        <f t="shared" si="7"/>
        <v>0</v>
      </c>
      <c r="BI122" s="153">
        <f t="shared" si="8"/>
        <v>0</v>
      </c>
      <c r="BJ122" s="14" t="s">
        <v>85</v>
      </c>
      <c r="BK122" s="153">
        <f t="shared" si="9"/>
        <v>0</v>
      </c>
      <c r="BL122" s="14" t="s">
        <v>129</v>
      </c>
      <c r="BM122" s="152" t="s">
        <v>594</v>
      </c>
    </row>
    <row r="123" spans="1:65" s="2" customFormat="1" ht="48">
      <c r="A123" s="29"/>
      <c r="B123" s="140"/>
      <c r="C123" s="141" t="s">
        <v>122</v>
      </c>
      <c r="D123" s="141" t="s">
        <v>124</v>
      </c>
      <c r="E123" s="142" t="s">
        <v>595</v>
      </c>
      <c r="F123" s="143" t="s">
        <v>596</v>
      </c>
      <c r="G123" s="144" t="s">
        <v>156</v>
      </c>
      <c r="H123" s="145">
        <v>0.68</v>
      </c>
      <c r="I123" s="146"/>
      <c r="J123" s="147">
        <f t="shared" si="0"/>
        <v>0</v>
      </c>
      <c r="K123" s="143" t="s">
        <v>128</v>
      </c>
      <c r="L123" s="30"/>
      <c r="M123" s="148" t="s">
        <v>1</v>
      </c>
      <c r="N123" s="149" t="s">
        <v>42</v>
      </c>
      <c r="O123" s="55"/>
      <c r="P123" s="150">
        <f t="shared" si="1"/>
        <v>0</v>
      </c>
      <c r="Q123" s="150">
        <v>0</v>
      </c>
      <c r="R123" s="150">
        <f t="shared" si="2"/>
        <v>0</v>
      </c>
      <c r="S123" s="150">
        <v>0</v>
      </c>
      <c r="T123" s="151">
        <f t="shared" si="3"/>
        <v>0</v>
      </c>
      <c r="U123" s="29"/>
      <c r="V123" s="29"/>
      <c r="W123" s="29"/>
      <c r="X123" s="29"/>
      <c r="Y123" s="29"/>
      <c r="Z123" s="29"/>
      <c r="AA123" s="29"/>
      <c r="AB123" s="29"/>
      <c r="AC123" s="29"/>
      <c r="AD123" s="29"/>
      <c r="AE123" s="29"/>
      <c r="AR123" s="152" t="s">
        <v>129</v>
      </c>
      <c r="AT123" s="152" t="s">
        <v>124</v>
      </c>
      <c r="AU123" s="152" t="s">
        <v>85</v>
      </c>
      <c r="AY123" s="14" t="s">
        <v>121</v>
      </c>
      <c r="BE123" s="153">
        <f t="shared" si="4"/>
        <v>0</v>
      </c>
      <c r="BF123" s="153">
        <f t="shared" si="5"/>
        <v>0</v>
      </c>
      <c r="BG123" s="153">
        <f t="shared" si="6"/>
        <v>0</v>
      </c>
      <c r="BH123" s="153">
        <f t="shared" si="7"/>
        <v>0</v>
      </c>
      <c r="BI123" s="153">
        <f t="shared" si="8"/>
        <v>0</v>
      </c>
      <c r="BJ123" s="14" t="s">
        <v>85</v>
      </c>
      <c r="BK123" s="153">
        <f t="shared" si="9"/>
        <v>0</v>
      </c>
      <c r="BL123" s="14" t="s">
        <v>129</v>
      </c>
      <c r="BM123" s="152" t="s">
        <v>597</v>
      </c>
    </row>
    <row r="124" spans="1:65" s="2" customFormat="1" ht="48">
      <c r="A124" s="29"/>
      <c r="B124" s="140"/>
      <c r="C124" s="141" t="s">
        <v>144</v>
      </c>
      <c r="D124" s="141" t="s">
        <v>124</v>
      </c>
      <c r="E124" s="142" t="s">
        <v>598</v>
      </c>
      <c r="F124" s="143" t="s">
        <v>599</v>
      </c>
      <c r="G124" s="144" t="s">
        <v>584</v>
      </c>
      <c r="H124" s="145">
        <v>1</v>
      </c>
      <c r="I124" s="146"/>
      <c r="J124" s="147">
        <f t="shared" si="0"/>
        <v>0</v>
      </c>
      <c r="K124" s="143" t="s">
        <v>128</v>
      </c>
      <c r="L124" s="30"/>
      <c r="M124" s="148" t="s">
        <v>1</v>
      </c>
      <c r="N124" s="149" t="s">
        <v>42</v>
      </c>
      <c r="O124" s="55"/>
      <c r="P124" s="150">
        <f t="shared" si="1"/>
        <v>0</v>
      </c>
      <c r="Q124" s="150">
        <v>0</v>
      </c>
      <c r="R124" s="150">
        <f t="shared" si="2"/>
        <v>0</v>
      </c>
      <c r="S124" s="150">
        <v>0</v>
      </c>
      <c r="T124" s="151">
        <f t="shared" si="3"/>
        <v>0</v>
      </c>
      <c r="U124" s="29"/>
      <c r="V124" s="29"/>
      <c r="W124" s="29"/>
      <c r="X124" s="29"/>
      <c r="Y124" s="29"/>
      <c r="Z124" s="29"/>
      <c r="AA124" s="29"/>
      <c r="AB124" s="29"/>
      <c r="AC124" s="29"/>
      <c r="AD124" s="29"/>
      <c r="AE124" s="29"/>
      <c r="AR124" s="152" t="s">
        <v>129</v>
      </c>
      <c r="AT124" s="152" t="s">
        <v>124</v>
      </c>
      <c r="AU124" s="152" t="s">
        <v>85</v>
      </c>
      <c r="AY124" s="14" t="s">
        <v>121</v>
      </c>
      <c r="BE124" s="153">
        <f t="shared" si="4"/>
        <v>0</v>
      </c>
      <c r="BF124" s="153">
        <f t="shared" si="5"/>
        <v>0</v>
      </c>
      <c r="BG124" s="153">
        <f t="shared" si="6"/>
        <v>0</v>
      </c>
      <c r="BH124" s="153">
        <f t="shared" si="7"/>
        <v>0</v>
      </c>
      <c r="BI124" s="153">
        <f t="shared" si="8"/>
        <v>0</v>
      </c>
      <c r="BJ124" s="14" t="s">
        <v>85</v>
      </c>
      <c r="BK124" s="153">
        <f t="shared" si="9"/>
        <v>0</v>
      </c>
      <c r="BL124" s="14" t="s">
        <v>129</v>
      </c>
      <c r="BM124" s="152" t="s">
        <v>600</v>
      </c>
    </row>
    <row r="125" spans="1:65" s="2" customFormat="1" ht="36">
      <c r="A125" s="29"/>
      <c r="B125" s="140"/>
      <c r="C125" s="141" t="s">
        <v>148</v>
      </c>
      <c r="D125" s="141" t="s">
        <v>124</v>
      </c>
      <c r="E125" s="142" t="s">
        <v>601</v>
      </c>
      <c r="F125" s="143" t="s">
        <v>602</v>
      </c>
      <c r="G125" s="144" t="s">
        <v>584</v>
      </c>
      <c r="H125" s="145">
        <v>1</v>
      </c>
      <c r="I125" s="146"/>
      <c r="J125" s="147">
        <f t="shared" si="0"/>
        <v>0</v>
      </c>
      <c r="K125" s="143" t="s">
        <v>128</v>
      </c>
      <c r="L125" s="30"/>
      <c r="M125" s="148" t="s">
        <v>1</v>
      </c>
      <c r="N125" s="149" t="s">
        <v>42</v>
      </c>
      <c r="O125" s="55"/>
      <c r="P125" s="150">
        <f t="shared" si="1"/>
        <v>0</v>
      </c>
      <c r="Q125" s="150">
        <v>0</v>
      </c>
      <c r="R125" s="150">
        <f t="shared" si="2"/>
        <v>0</v>
      </c>
      <c r="S125" s="150">
        <v>0</v>
      </c>
      <c r="T125" s="151">
        <f t="shared" si="3"/>
        <v>0</v>
      </c>
      <c r="U125" s="29"/>
      <c r="V125" s="29"/>
      <c r="W125" s="29"/>
      <c r="X125" s="29"/>
      <c r="Y125" s="29"/>
      <c r="Z125" s="29"/>
      <c r="AA125" s="29"/>
      <c r="AB125" s="29"/>
      <c r="AC125" s="29"/>
      <c r="AD125" s="29"/>
      <c r="AE125" s="29"/>
      <c r="AR125" s="152" t="s">
        <v>129</v>
      </c>
      <c r="AT125" s="152" t="s">
        <v>124</v>
      </c>
      <c r="AU125" s="152" t="s">
        <v>85</v>
      </c>
      <c r="AY125" s="14" t="s">
        <v>121</v>
      </c>
      <c r="BE125" s="153">
        <f t="shared" si="4"/>
        <v>0</v>
      </c>
      <c r="BF125" s="153">
        <f t="shared" si="5"/>
        <v>0</v>
      </c>
      <c r="BG125" s="153">
        <f t="shared" si="6"/>
        <v>0</v>
      </c>
      <c r="BH125" s="153">
        <f t="shared" si="7"/>
        <v>0</v>
      </c>
      <c r="BI125" s="153">
        <f t="shared" si="8"/>
        <v>0</v>
      </c>
      <c r="BJ125" s="14" t="s">
        <v>85</v>
      </c>
      <c r="BK125" s="153">
        <f t="shared" si="9"/>
        <v>0</v>
      </c>
      <c r="BL125" s="14" t="s">
        <v>129</v>
      </c>
      <c r="BM125" s="152" t="s">
        <v>603</v>
      </c>
    </row>
    <row r="126" spans="1:65" s="2" customFormat="1" ht="16.5" customHeight="1">
      <c r="A126" s="29"/>
      <c r="B126" s="140"/>
      <c r="C126" s="141" t="s">
        <v>153</v>
      </c>
      <c r="D126" s="141" t="s">
        <v>124</v>
      </c>
      <c r="E126" s="142" t="s">
        <v>604</v>
      </c>
      <c r="F126" s="143" t="s">
        <v>605</v>
      </c>
      <c r="G126" s="144" t="s">
        <v>584</v>
      </c>
      <c r="H126" s="145">
        <v>1</v>
      </c>
      <c r="I126" s="146"/>
      <c r="J126" s="147">
        <f t="shared" si="0"/>
        <v>0</v>
      </c>
      <c r="K126" s="143" t="s">
        <v>128</v>
      </c>
      <c r="L126" s="30"/>
      <c r="M126" s="164" t="s">
        <v>1</v>
      </c>
      <c r="N126" s="165" t="s">
        <v>42</v>
      </c>
      <c r="O126" s="166"/>
      <c r="P126" s="167">
        <f t="shared" si="1"/>
        <v>0</v>
      </c>
      <c r="Q126" s="167">
        <v>0</v>
      </c>
      <c r="R126" s="167">
        <f t="shared" si="2"/>
        <v>0</v>
      </c>
      <c r="S126" s="167">
        <v>0</v>
      </c>
      <c r="T126" s="168">
        <f t="shared" si="3"/>
        <v>0</v>
      </c>
      <c r="U126" s="29"/>
      <c r="V126" s="29"/>
      <c r="W126" s="29"/>
      <c r="X126" s="29"/>
      <c r="Y126" s="29"/>
      <c r="Z126" s="29"/>
      <c r="AA126" s="29"/>
      <c r="AB126" s="29"/>
      <c r="AC126" s="29"/>
      <c r="AD126" s="29"/>
      <c r="AE126" s="29"/>
      <c r="AR126" s="152" t="s">
        <v>129</v>
      </c>
      <c r="AT126" s="152" t="s">
        <v>124</v>
      </c>
      <c r="AU126" s="152" t="s">
        <v>85</v>
      </c>
      <c r="AY126" s="14" t="s">
        <v>121</v>
      </c>
      <c r="BE126" s="153">
        <f t="shared" si="4"/>
        <v>0</v>
      </c>
      <c r="BF126" s="153">
        <f t="shared" si="5"/>
        <v>0</v>
      </c>
      <c r="BG126" s="153">
        <f t="shared" si="6"/>
        <v>0</v>
      </c>
      <c r="BH126" s="153">
        <f t="shared" si="7"/>
        <v>0</v>
      </c>
      <c r="BI126" s="153">
        <f t="shared" si="8"/>
        <v>0</v>
      </c>
      <c r="BJ126" s="14" t="s">
        <v>85</v>
      </c>
      <c r="BK126" s="153">
        <f t="shared" si="9"/>
        <v>0</v>
      </c>
      <c r="BL126" s="14" t="s">
        <v>129</v>
      </c>
      <c r="BM126" s="152" t="s">
        <v>606</v>
      </c>
    </row>
    <row r="127" spans="1:65" s="2" customFormat="1" ht="6.95" customHeight="1">
      <c r="A127" s="29"/>
      <c r="B127" s="44"/>
      <c r="C127" s="45"/>
      <c r="D127" s="45"/>
      <c r="E127" s="45"/>
      <c r="F127" s="45"/>
      <c r="G127" s="45"/>
      <c r="H127" s="45"/>
      <c r="I127" s="45"/>
      <c r="J127" s="45"/>
      <c r="K127" s="45"/>
      <c r="L127" s="30"/>
      <c r="M127" s="29"/>
      <c r="O127" s="29"/>
      <c r="P127" s="29"/>
      <c r="Q127" s="29"/>
      <c r="R127" s="29"/>
      <c r="S127" s="29"/>
      <c r="T127" s="29"/>
      <c r="U127" s="29"/>
      <c r="V127" s="29"/>
      <c r="W127" s="29"/>
      <c r="X127" s="29"/>
      <c r="Y127" s="29"/>
      <c r="Z127" s="29"/>
      <c r="AA127" s="29"/>
      <c r="AB127" s="29"/>
      <c r="AC127" s="29"/>
      <c r="AD127" s="29"/>
      <c r="AE127" s="29"/>
    </row>
  </sheetData>
  <autoFilter ref="C116:K126"/>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8</vt:i4>
      </vt:variant>
    </vt:vector>
  </HeadingPairs>
  <TitlesOfParts>
    <vt:vector size="12" baseType="lpstr">
      <vt:lpstr>Rekapitulace zakázky</vt:lpstr>
      <vt:lpstr>01.1 - Železniční svršek</vt:lpstr>
      <vt:lpstr>01.2 - Zabezpečovací zaří...</vt:lpstr>
      <vt:lpstr>02.1 - VON</vt:lpstr>
      <vt:lpstr>'01.1 - Železniční svršek'!Názvy_tisku</vt:lpstr>
      <vt:lpstr>'01.2 - Zabezpečovací zaří...'!Názvy_tisku</vt:lpstr>
      <vt:lpstr>'02.1 - VON'!Názvy_tisku</vt:lpstr>
      <vt:lpstr>'Rekapitulace zakázky'!Názvy_tisku</vt:lpstr>
      <vt:lpstr>'01.1 - Železniční svršek'!Oblast_tisku</vt:lpstr>
      <vt:lpstr>'01.2 - Zabezpečovací zaří...'!Oblast_tisku</vt:lpstr>
      <vt:lpstr>'02.1 - VON'!Oblast_tisku</vt:lpstr>
      <vt:lpstr>'Rekapitulace zakázky'!Oblast_tisku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Šiške Vladimír, Ing.</dc:creator>
  <cp:lastModifiedBy>Šiške Vladimír, Ing.</cp:lastModifiedBy>
  <dcterms:created xsi:type="dcterms:W3CDTF">2021-05-03T14:35:22Z</dcterms:created>
  <dcterms:modified xsi:type="dcterms:W3CDTF">2021-05-03T14:43:43Z</dcterms:modified>
</cp:coreProperties>
</file>